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 name="Hoja4" sheetId="4" r:id="rId4"/>
  </sheets>
  <definedNames>
    <definedName name="Z_001358B9_2918_4B13_968D_0537FFE78289_.wvu.FilterData" localSheetId="0" hidden="1">'Hoja1'!$A$6:$V$41</definedName>
    <definedName name="Z_02631DCD_2FBE_45C3_B9C8_E4E6C75B79FF_.wvu.FilterData" localSheetId="0" hidden="1">'Hoja1'!$A$6:$V$41</definedName>
    <definedName name="Z_07C76F54_ABFB_4E10_9B5F_35D3A35359ED_.wvu.FilterData" localSheetId="0" hidden="1">'Hoja1'!$A$6:$V$41</definedName>
    <definedName name="Z_0D31F655_5733_48AE_BE57_1767ABBE4C2A_.wvu.FilterData" localSheetId="0" hidden="1">'Hoja1'!$A$6:$V$41</definedName>
    <definedName name="Z_11A45860_46FE_474C_A002_6DEDD317338C_.wvu.FilterData" localSheetId="0" hidden="1">'Hoja1'!$A$6:$V$41</definedName>
    <definedName name="Z_124D8739_140E_43A6_A196_196C1040A645_.wvu.FilterData" localSheetId="0" hidden="1">'Hoja1'!$A$6:$V$41</definedName>
    <definedName name="Z_13725349_A8C5_4DDC_B1FF_8AB741DD1F45_.wvu.FilterData" localSheetId="0" hidden="1">'Hoja1'!$A$6:$V$41</definedName>
    <definedName name="Z_20EDDE69_BD8D_4F4D_ABAD_A7135ABECD3D_.wvu.FilterData" localSheetId="0" hidden="1">'Hoja1'!$A$6:$V$41</definedName>
    <definedName name="Z_210856A3_9B79_4A1D_84D8_B66CA2C99A5C_.wvu.FilterData" localSheetId="0" hidden="1">'Hoja1'!$A$6:$V$41</definedName>
    <definedName name="Z_24B67CE1_0682_43DF_BB56_CC863B301C13_.wvu.FilterData" localSheetId="0" hidden="1">'Hoja1'!$A$6:$V$41</definedName>
    <definedName name="Z_29F476CF_6413_4DCA_A298_829BC5E280C2_.wvu.FilterData" localSheetId="0" hidden="1">'Hoja1'!$A$6:$V$41</definedName>
    <definedName name="Z_2D809659_7630_491B_AFFF_2C1DBC4A78D8_.wvu.FilterData" localSheetId="0" hidden="1">'Hoja1'!$A$6:$V$41</definedName>
    <definedName name="Z_2FF26ADE_C482_42FB_B1B1_D87A743A30C5_.wvu.FilterData" localSheetId="0" hidden="1">'Hoja1'!$A$6:$V$41</definedName>
    <definedName name="Z_31A8B823_FD1B_433C_861F_20D043304B1A_.wvu.FilterData" localSheetId="0" hidden="1">'Hoja1'!$A$6:$V$41</definedName>
    <definedName name="Z_31D8BE22_4F30_4C77_999F_94536DF277F5_.wvu.FilterData" localSheetId="0" hidden="1">'Hoja1'!$A$6:$V$41</definedName>
    <definedName name="Z_358C0C46_878C_43C1_929B_D1A65A229698_.wvu.FilterData" localSheetId="0" hidden="1">'Hoja1'!$A$6:$Z$41</definedName>
    <definedName name="Z_3C11BC83_139A_4458_A9EF_D7623D96C67A_.wvu.FilterData" localSheetId="0" hidden="1">'Hoja1'!$A$6:$V$41</definedName>
    <definedName name="Z_3CA84B38_6CAA_4417_AA5E_5B5857E00E78_.wvu.FilterData" localSheetId="0" hidden="1">'Hoja1'!$A$6:$V$41</definedName>
    <definedName name="Z_3CAAF006_D795_47AF_B6AE_E89B7EC8A2F9_.wvu.FilterData" localSheetId="0" hidden="1">'Hoja1'!$A$6:$V$41</definedName>
    <definedName name="Z_4033D138_F02E_4E5E_97C0_11475E1293CB_.wvu.FilterData" localSheetId="0" hidden="1">'Hoja1'!$A$6:$V$41</definedName>
    <definedName name="Z_41916DDB_80A5_4B0F_B0EC_33FCACC135E6_.wvu.FilterData" localSheetId="0" hidden="1">'Hoja1'!$A$6:$V$41</definedName>
    <definedName name="Z_49509633_582F_4F71_9DCF_239ECA54FE05_.wvu.FilterData" localSheetId="0" hidden="1">'Hoja1'!$A$6:$V$41</definedName>
    <definedName name="Z_4AB7EBE9_5153_421C_9BE7_BA04F397BB75_.wvu.FilterData" localSheetId="0" hidden="1">'Hoja1'!$A$6:$V$41</definedName>
    <definedName name="Z_5493A6E0_1D32_4504_8DAB_36DC08159FFD_.wvu.FilterData" localSheetId="0" hidden="1">'Hoja1'!$A$6:$V$41</definedName>
    <definedName name="Z_57AB817A_0636_4892_8568_75BBE91A992B_.wvu.FilterData" localSheetId="0" hidden="1">'Hoja1'!$A$6:$V$41</definedName>
    <definedName name="Z_5CA35235_0C41_47C1_972E_4D263FC1FAB5_.wvu.FilterData" localSheetId="0" hidden="1">'Hoja1'!$A$6:$V$41</definedName>
    <definedName name="Z_67A086B3_9616_4573_AEEB_64D2E0870C4C_.wvu.FilterData" localSheetId="0" hidden="1">'Hoja1'!$A$6:$V$41</definedName>
    <definedName name="Z_688D25CD_98A9_47AE_B353_1B3956D95486_.wvu.FilterData" localSheetId="0" hidden="1">'Hoja1'!$A$6:$V$41</definedName>
    <definedName name="Z_7165841C_8D13_4236_82C9_FEDA3871F571_.wvu.FilterData" localSheetId="0" hidden="1">'Hoja1'!$A$6:$V$41</definedName>
    <definedName name="Z_7ACEC2DD_332B_400B_8903_0EA32A8A097C_.wvu.FilterData" localSheetId="0" hidden="1">'Hoja1'!$A$6:$V$41</definedName>
    <definedName name="Z_7C68E384_21BF_4863_BCB0_A14B212BE09B_.wvu.FilterData" localSheetId="0" hidden="1">'Hoja1'!$A$6:$V$41</definedName>
    <definedName name="Z_7F9FE5E2_4887_4B54_995A_F31A8FA0C7B8_.wvu.FilterData" localSheetId="0" hidden="1">'Hoja1'!$A$6:$V$41</definedName>
    <definedName name="Z_815607D4_EF82_4438_8BFC_3A3317071FA0_.wvu.FilterData" localSheetId="0" hidden="1">'Hoja1'!$A$6:$V$41</definedName>
    <definedName name="Z_83E34B7C_6DC6_40CD_B1D8_43347BDAB13F_.wvu.FilterData" localSheetId="0" hidden="1">'Hoja1'!$A$6:$V$41</definedName>
    <definedName name="Z_8621D34A_B532_4BFA_AC76_DACAB94EC184_.wvu.FilterData" localSheetId="0" hidden="1">'Hoja1'!$A$6:$V$41</definedName>
    <definedName name="Z_8FA34525_8549_4A16_8D0D_3325D4647030_.wvu.FilterData" localSheetId="0" hidden="1">'Hoja1'!$A$6:$V$41</definedName>
    <definedName name="Z_8FEC3912_7EEA_46E5_B6A3_740081B2C21E_.wvu.FilterData" localSheetId="0" hidden="1">'Hoja1'!$A$6:$V$41</definedName>
    <definedName name="Z_92453F9F_A6D7_4F47_B2DC_75E9EE7494D2_.wvu.FilterData" localSheetId="0" hidden="1">'Hoja1'!$A$6:$V$41</definedName>
    <definedName name="Z_93F4D63D_0469_4601_8839_66DFDE7284CF_.wvu.FilterData" localSheetId="0" hidden="1">'Hoja1'!$A$6:$V$41</definedName>
    <definedName name="Z_A350A8BA_5DE2_419C_ADD5_E6760259349F_.wvu.FilterData" localSheetId="0" hidden="1">'Hoja1'!$A$6:$V$41</definedName>
    <definedName name="Z_A518835E_ACAD_4CEE_A086_2C93B855E70D_.wvu.FilterData" localSheetId="0" hidden="1">'Hoja1'!$A$6:$V$41</definedName>
    <definedName name="Z_A587C552_A03B_4AC8_9EE4_E883E190A8AC_.wvu.FilterData" localSheetId="0" hidden="1">'Hoja1'!$A$6:$V$41</definedName>
    <definedName name="Z_ABCC65F4_21BC_4412_9FEC_E30BBDC6D04D_.wvu.FilterData" localSheetId="0" hidden="1">'Hoja1'!$A$6:$V$41</definedName>
    <definedName name="Z_B081BC37_6EEB_45A8_8E96_DE3A4EF8F818_.wvu.FilterData" localSheetId="0" hidden="1">'Hoja1'!$A$6:$V$41</definedName>
    <definedName name="Z_B132B81F_0344_4ACA_BA92_DC2BDE6132B8_.wvu.FilterData" localSheetId="0" hidden="1">'Hoja1'!$A$6:$V$41</definedName>
    <definedName name="Z_B4597CA2_6894_4CDF_AE3D_58134BCE08FB_.wvu.FilterData" localSheetId="0" hidden="1">'Hoja1'!$A$6:$V$41</definedName>
    <definedName name="Z_B6D66003_497F_46B4_BABB_D7229C6F44A9_.wvu.FilterData" localSheetId="0" hidden="1">'Hoja1'!$A$6:$V$41</definedName>
    <definedName name="Z_BFF791EF_C68F_41CE_9A86_62EC5FC9FB1F_.wvu.FilterData" localSheetId="0" hidden="1">'Hoja1'!$A$6:$V$41</definedName>
    <definedName name="Z_C12DA014_78A9_4415_9D9C_53BE4A668920_.wvu.FilterData" localSheetId="0" hidden="1">'Hoja1'!$A$6:$V$41</definedName>
    <definedName name="Z_C3C3203B_8290_4555_B649_E16E48E9C7CC_.wvu.FilterData" localSheetId="0" hidden="1">'Hoja1'!$A$6:$V$41</definedName>
    <definedName name="Z_C5787558_4554_4DC0_9D61_0139A77F001E_.wvu.FilterData" localSheetId="0" hidden="1">'Hoja1'!$A$6:$V$41</definedName>
    <definedName name="Z_CB20D578_3502_45A6_A3CA_EB85BAAF25C5_.wvu.FilterData" localSheetId="0" hidden="1">'Hoja1'!$A$6:$V$41</definedName>
    <definedName name="Z_CD00AA12_BC50_4601_8BC9_79C4E1C3F75E_.wvu.FilterData" localSheetId="0" hidden="1">'Hoja1'!$A$6:$Z$41</definedName>
    <definedName name="Z_CD3200B4_97E2_4485_919F_BD0A6F90C489_.wvu.FilterData" localSheetId="0" hidden="1">'Hoja1'!$A$6:$V$41</definedName>
    <definedName name="Z_CD33B25B_FC76_41DB_8BCB_6B1694E1D8EA_.wvu.FilterData" localSheetId="0" hidden="1">'Hoja1'!$A$6:$V$41</definedName>
    <definedName name="Z_D19034E0_6191_47B4_8706_1EADE234D5F7_.wvu.FilterData" localSheetId="0" hidden="1">'Hoja1'!$A$6:$V$41</definedName>
    <definedName name="Z_DF7F5A00_B3F1_4E4C_A73E_B13297204159_.wvu.FilterData" localSheetId="0" hidden="1">'Hoja1'!$A$6:$V$41</definedName>
    <definedName name="Z_E403ADC6_5C50_4CE5_953A_870B5C5DEB77_.wvu.FilterData" localSheetId="0" hidden="1">'Hoja1'!$A$6:$V$41</definedName>
    <definedName name="Z_E410FEAA_082E_4377_8290_34A759FB76C1_.wvu.FilterData" localSheetId="0" hidden="1">'Hoja1'!$A$6:$V$41</definedName>
    <definedName name="Z_EBD74FC1_A497_4058_91ED_AB085F8C7413_.wvu.FilterData" localSheetId="0" hidden="1">'Hoja1'!$A$6:$V$41</definedName>
    <definedName name="Z_EBD9B625_6052_4723_A4B5_EFA2568220EE_.wvu.FilterData" localSheetId="0" hidden="1">'Hoja1'!$A$6:$V$41</definedName>
    <definedName name="Z_EC9B266E_7DEC_4E52_BEAD_0305FC8A4EAF_.wvu.FilterData" localSheetId="0" hidden="1">'Hoja1'!$A$6:$V$41</definedName>
    <definedName name="Z_ECCEFB19_4AF4_4B81_B49D_3D5F8C4D6A07_.wvu.FilterData" localSheetId="0" hidden="1">'Hoja1'!$A$6:$V$41</definedName>
    <definedName name="Z_F0286229_8701_43FE_B9AB_ACB1DBC9B273_.wvu.FilterData" localSheetId="0" hidden="1">'Hoja1'!$A$6:$V$41</definedName>
    <definedName name="Z_F0EE1A38_D715_415D_9E0E_5C367CFF63E3_.wvu.FilterData" localSheetId="0" hidden="1">'Hoja1'!$A$6:$V$41</definedName>
    <definedName name="Z_F17381D4_D4EE_468A_8543_67F38D5DE3DF_.wvu.FilterData" localSheetId="0" hidden="1">'Hoja1'!$A$6:$V$41</definedName>
    <definedName name="Z_F2BD79D2_07C2_4E2F_8418_1289C4C296C2_.wvu.FilterData" localSheetId="0" hidden="1">'Hoja1'!$A$6:$V$41</definedName>
    <definedName name="Z_F38ECB42_3AEC_491C_9A6A_17888CF4D669_.wvu.FilterData" localSheetId="0" hidden="1">'Hoja1'!$A$6:$V$41</definedName>
    <definedName name="Z_F8F5EB6E_7E45_4AA7_9EC0_298AFD441E51_.wvu.FilterData" localSheetId="0" hidden="1">'Hoja1'!$A$6:$V$41</definedName>
    <definedName name="Z_F9FA097E_2941_445B_9686_7EDBBACB70BC_.wvu.FilterData" localSheetId="0" hidden="1">'Hoja1'!$A$6:$V$41</definedName>
    <definedName name="Z_FB244C91_ABC6_4B59_BA8A_F9C97ECE66ED_.wvu.FilterData" localSheetId="0" hidden="1">'Hoja1'!$A$6:$V$41</definedName>
    <definedName name="Z_FC990234_4083_45FD_BA1F_A27BEAFE3FE3_.wvu.FilterData" localSheetId="0" hidden="1">'Hoja1'!$A$6:$V$41</definedName>
    <definedName name="Z_FEFBE915_F10D_449E_B7B8_B5D391648E94_.wvu.FilterData" localSheetId="0" hidden="1">'Hoja1'!$A$6:$V$41</definedName>
  </definedNames>
  <calcPr fullCalcOnLoad="1"/>
</workbook>
</file>

<file path=xl/sharedStrings.xml><?xml version="1.0" encoding="utf-8"?>
<sst xmlns="http://schemas.openxmlformats.org/spreadsheetml/2006/main" count="646" uniqueCount="299">
  <si>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</si>
  <si>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</si>
  <si>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</si>
  <si>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</si>
  <si>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</si>
  <si>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</si>
  <si>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</si>
  <si>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</si>
  <si>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</si>
  <si>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</si>
  <si>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</si>
  <si>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</si>
  <si>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</si>
  <si>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</si>
  <si>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</si>
  <si>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</si>
  <si>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</si>
  <si>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</si>
  <si>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</si>
  <si>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</si>
  <si>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</si>
  <si>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</si>
  <si>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</si>
  <si>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</si>
  <si>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</si>
  <si>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</si>
  <si>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</si>
  <si>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</si>
  <si>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</si>
  <si>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</si>
  <si>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</si>
  <si>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</si>
  <si>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</si>
  <si>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</si>
  <si>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</si>
  <si>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</si>
  <si>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</si>
  <si>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</si>
  <si>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</si>
  <si>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</si>
  <si>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</si>
  <si>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</si>
  <si>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</si>
  <si>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</si>
  <si>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</si>
  <si>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</si>
  <si>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</si>
  <si>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</si>
  <si>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</si>
  <si>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</si>
  <si>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</si>
  <si>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</si>
  <si>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</si>
  <si>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</si>
  <si>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</si>
  <si>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</si>
  <si>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</si>
  <si>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</si>
  <si>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</si>
  <si>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</si>
  <si>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</si>
  <si>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</si>
  <si>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</si>
  <si>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</si>
  <si>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</si>
  <si>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</si>
  <si>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</si>
  <si>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</si>
  <si>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</si>
  <si>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</si>
  <si>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FECHA DE ACTUALIZACIÓN:  24 DE JUNIO DE 2010</t>
  </si>
  <si>
    <t>SISTEMA INTEGRAL DE GESTIÓN ( MECI - CALIDAD)</t>
  </si>
  <si>
    <t>APLICACIÓN DE NOVEDADES DE NÓMINA - FERROCARRILES</t>
  </si>
  <si>
    <t>EAJU02</t>
  </si>
  <si>
    <t>INDICE DE PERCEPCIÓN DE AUDIENCIA PÚBLICA DE RENDICIÓN DE CUENTAS</t>
  </si>
  <si>
    <t>&gt;=50% y  ; &lt;71</t>
  </si>
  <si>
    <t>OPORTUNIDAD EN LA ATENCIÓN DE TRAMITES</t>
  </si>
  <si>
    <t>PORCENTAJE DE CARTERA VENCIDA</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</si>
  <si>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</si>
  <si>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</si>
  <si>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</si>
  <si>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</si>
  <si>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</si>
  <si>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</si>
  <si>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</si>
  <si>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</si>
  <si>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</si>
  <si>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</si>
  <si>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</si>
  <si>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</si>
  <si>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</si>
  <si>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</si>
  <si>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</si>
  <si>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</si>
  <si>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</si>
  <si>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</si>
  <si>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</si>
  <si>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</si>
  <si>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</si>
  <si>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</si>
  <si>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</si>
  <si>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</si>
  <si>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</si>
  <si>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</si>
  <si>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</si>
  <si>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</si>
  <si>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</si>
  <si>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</si>
  <si>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</si>
  <si>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</si>
  <si>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</si>
  <si>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</si>
  <si>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</si>
  <si>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</si>
  <si>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</si>
  <si>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</si>
  <si>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</si>
  <si>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</si>
  <si>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</si>
  <si>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</si>
  <si>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</si>
  <si>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</si>
  <si>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</si>
  <si>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</si>
  <si>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</si>
  <si>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</si>
  <si>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</si>
  <si>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</si>
  <si>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</si>
  <si>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</si>
  <si>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</si>
  <si>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</si>
  <si>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</si>
  <si>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</si>
  <si>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</si>
  <si>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</si>
  <si>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</si>
  <si>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</si>
  <si>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</si>
  <si>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</si>
  <si>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</si>
  <si>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</si>
  <si>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</si>
  <si>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(VALOR DE LA CARTERA VENCIDA / VALOR TOTAL DE LA CARTERA DE LA ENTIDAD)*100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</si>
  <si>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</si>
  <si>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</si>
  <si>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Dar respuesta oportuna a las solicitudes, reclamos y sugerencias de nuestros usuarios.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</si>
  <si>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</si>
  <si>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</si>
  <si>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</si>
  <si>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</si>
  <si>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</si>
  <si>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</si>
  <si>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</si>
  <si>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</si>
  <si>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</si>
  <si>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</si>
  <si>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</si>
  <si>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</si>
  <si>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</si>
  <si>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</si>
  <si>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</si>
  <si>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</si>
  <si>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</si>
  <si>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</si>
  <si>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</si>
  <si>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</si>
  <si>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</si>
  <si>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</si>
  <si>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</si>
  <si>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</si>
  <si>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</si>
  <si>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</si>
  <si>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</si>
  <si>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</si>
  <si>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</si>
  <si>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</si>
  <si>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</si>
  <si>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</si>
  <si>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</si>
  <si>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</si>
  <si>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</si>
  <si>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</si>
  <si>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</si>
  <si>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</si>
  <si>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</si>
  <si>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</si>
  <si>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</si>
  <si>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3.10</t>
  </si>
  <si>
    <t>Brindar a nuestros funcionarios   un ambiente de trabajo seguro y los medios necesarios para proteger y conservar su salud.</t>
  </si>
  <si>
    <t>EGTH04</t>
  </si>
  <si>
    <t>NIVEL DE FUNCIONAMIENTO DEL COMITÉ PARITARIO DE SALUD OCUPACIONAL</t>
  </si>
  <si>
    <t>EGTH05</t>
  </si>
  <si>
    <t>NIVEL DE CONTROL SOBRE LOS FACTORES DE RIESGOS OCUPACIONALES</t>
  </si>
  <si>
    <t>EGTH06</t>
  </si>
  <si>
    <t>REGISTRO ESTADISTICO DE AUSENTISMO LABORAL POR ENFERMEDAD</t>
  </si>
  <si>
    <t>TRIMESTRAL</t>
  </si>
  <si>
    <t>EGTH07</t>
  </si>
  <si>
    <t xml:space="preserve">NIVEL DE CUMPLIMIENTO DE REPORTE DE INCIDENTES Y ACCIDENTE DE TRABAJO,  DE SEGUIMIENTO Y CONTROL DE LAS RECOMENDACIONES </t>
  </si>
  <si>
    <t>EGTH08</t>
  </si>
  <si>
    <t>NIVEL DE CUMPLIMIENTO DE LAS CAPACITACIONES EN SEGURIDAD Y SALUD EN EL TRABAJO</t>
  </si>
  <si>
    <t>EGTH09</t>
  </si>
  <si>
    <t>NIVEL DE COBERTURA DEL PLAN DE CAPACITACION DEL SISTEMA DE GESTION DE LA SEGURIDAD Y SALUD EN EL TRABAJO</t>
  </si>
  <si>
    <t>(No. DE ENCUESTAS CON CALIFICACIÓN SATISFACTORIA / No. TOTAL DE  ENCUESTAS APLICADAS)*100</t>
  </si>
  <si>
    <t>(No. DE SOLICITUDES ATENDIDAS EN TÉRMINOS  DE OPORTUNIDAD / No. TOTAL DE SOLICITUDES  RADICADAS DURANTE EL PERIODO EVALUADO)* 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</si>
  <si>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</si>
  <si>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</si>
  <si>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</si>
  <si>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</si>
  <si>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</si>
  <si>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</si>
  <si>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EVENTOS DE BIENESTAR CON EVALUACION SATISFACTORIA / No. DE EVENTOS DE BIENESTAR DESARROLLADOS)*100</t>
  </si>
  <si>
    <t>(No. DE INSPECCIONES REALIZADAS EN EL AÑO / No. DE INSPECCIONES PROGRAMADAS EN EL AÑO)</t>
  </si>
  <si>
    <t>(No. DE ACCIONES PREVENTIVAS EJECUTADAS EN EL SEMESTRE / No. DE ACCIDENTES DE TRABAJO OCURRIDOS Y/O RIESGOS IDENTIFICADOS)</t>
  </si>
  <si>
    <t>(No. FUNCIONARIOS INCAPACITADOS EN EL TRIMETRE / No. TOTAL DE FUNCIONARIOS)</t>
  </si>
  <si>
    <t>(No. DE INFORMES DE SEGUIMIENTO Y CONTROL A LAS  RECOMENDACIONES INVESTIGACIÓN INCIDENTES Y ACCIDENTES DE TRABAJO / No. DE ACCIDENTES DE TRABAJO OCURRIDOS)</t>
  </si>
  <si>
    <t>(No. DE CAPACITACIONES EN SEGURIDAD Y SALUD EN EL TRABAJO REALIZADAS  / No. DE CAPACITACIONES EN SEGURIDAD Y SALUD EN EL TRABAJO PROGRAMADAS)</t>
  </si>
  <si>
    <t>(No. DE FUNCIONARIOS CAPACITADOS EN EL AÑO/ No. TOTAL DE FUNCIONARIOS DEL FONDO DE PASIVO SOCIAL DE FERROCARRILES)</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</si>
  <si>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</si>
  <si>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</si>
  <si>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</si>
  <si>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</si>
  <si>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N/A</t>
  </si>
  <si>
    <t>&gt;75%</t>
  </si>
  <si>
    <t>&gt;50% y ; &lt;=75%</t>
  </si>
  <si>
    <t>&gt;25% y &lt;=50%</t>
  </si>
  <si>
    <t>&gt;=0% y &lt;=25%</t>
  </si>
  <si>
    <t>ADMINISTRACIÓN DEL SISTEMA INTEGRAL DE  GESTIÓN (MECI - CALIDAD)</t>
  </si>
  <si>
    <t>&gt;=90% y &lt;=100%</t>
  </si>
  <si>
    <t>&gt;=70%  y &lt;90%</t>
  </si>
  <si>
    <t>Durante el segundo semestre de 2015 se recibieron del consorcio SAYP, 24 Declaraciones de Giro y Compensacion  y 1 Declaracion de Proceso de Correción para un total de 25 declaraciones,  de las cuales fueron analizadas y aceptadas 25 para un cumplimiento del 100% .</t>
  </si>
  <si>
    <t>En el  segundo semestre se solicitaron  7028 novedades de las cuales fueron aplicadas en nomina 7028 asi :
INGREOS: 183
RETIROS: 298
TRASLADOS: 347
DEDUCCIONES:6106
EMBARGOS: 94
Evidencia encontrada en la carpeta MENSUALES DE NOMINA.</t>
  </si>
  <si>
    <t>N/A - Esta pendiente la baja de bienes muebles para poder comercializar estos bienes</t>
  </si>
  <si>
    <t xml:space="preserve">El Fondo de Pasivo Social de Ferrecarriles Nacionales Colombia adquirió las siguientes pólizas con la firma  AXA Colpatria Seguros S.A.
1. Póliza seguros de automóviles No. 8001131835 vigencia 31-12-2014 A 05-08-2016. Ver carpeta  230.70.01 Póliza Chevrolet Captiva  OCJ 916.
2. Póliza seguros de automóviles No. 8001132416 vigencia 12-02-2015 A 05-08-2016. Ver carpeta  230.70.01 Póliza Automóvil Chevrolet ODT 006.
3. Póliza de seguro de responsabilidad civil No. 8001473953 vigencia 15-03-2015 a 05-08-2016.
4. Póliza de seguros Manejo Global entidades Oficiales  No. 8001001083 vigencia 15-03-2015 a 05-08-2016.
5. Póliza de Seguros Responsabilidad civil No. 8001473958 (directores y  Administradores servidores públicos) vigencia 15-03-2015 a 05-08-2016.
6. Póliza de Transporte Automático de Valores No. 8001002233 vigencia 15-03-2015 a 05-08-2016.
7. Póliza de manejo global bancario No. 8001000587, vigencia 15-03-2015 a 05-08-2016.
8. Póliza  Multiriesgo – Todo riesgo , Daño Material, vigencia 15-03-2015 a 05-08-2016.
Con la Previsor.
</t>
  </si>
  <si>
    <t xml:space="preserve">Durante el segundo semestre 2015 se  se presto el serviicio de transportes a los funcionarios del Fondo  según correos de los funcionarios del FPS ver correo luissegura@fps. </t>
  </si>
  <si>
    <t>En el segundo semestre de 2015, Gestión Servicios Administrativos Tramito el 100% de los sevicios publicos a nivel nacional correspondientes a acueducto (36) facturas, energia (54) facturas, gas (6)facturas, telefono (54) facturas se puede evidenciar en la AZ Servicios publicos y Web de la Entidad.</t>
  </si>
  <si>
    <t>En el segunto semestre semestre 2015 Se tomaron 185,579 fotocopias de todos los procesos. Informes correspondientes al control de fotocopiados del FPS tal como se puede evidenciar mediante Formato de solicitud de fotocopias Carpeta  Plan de Acción 20145 TRD 230.52.03.</t>
  </si>
  <si>
    <t xml:space="preserve">El Impacto de las capacitaciones desarrolladas durante el I semestre de 2015 fue del 90%; por cuanto  en 121 de las 135 encuestas aplicadas se manifestó tanto por los funcionarios que asistieron a las capacitaciones como por los jefes o coordinadores de los mismos, que se están aplicando los conocimientos o habilidades aprendidos durante las capacitaciones en sus puestos de trabajo.  
TRD – 2107101 PROGRAMAS DE CAPACITACIÓN FORMACIÓN Y BIENESTAR SOCIAL
</t>
  </si>
  <si>
    <t xml:space="preserve">Durante el año 2015, se adelantó evaluación del desempeño laboral a cincuenta y cinco (55) funcionarios de la Entidad, quienes obtuvieron en su totalidad Nivel Satisfactorio en dicha evaluación; es decir que ninguno de ellos obtuvo evaluación menor al 66%, según lo establecido por la Comisión Nacional del Servicio Civil en su Acuerdo 137 de 2010. TRD - 2102103-CORRESPONDENCIA INTERNA MEMORANDOS ENVIADOS.
</t>
  </si>
  <si>
    <t>Se realizaron recorridos con el fin de realizar las inspecciones y posterior identificar los riesgo, se escogieron 5 areas y/o procesos  que fueron:
Archivo Afiliaciones y Compensación 
Archivo Atención al Ciudadano y Gestión Documental
Cuarto Estación de la Sabana donde se encuentran ubicada las plantas de telecomunicación
Ruta de Evacuación
Almacen - Auditorios
Estas inspecciones se pueden evidencial mediante informe, archivado en la AZT 210-7102- Gestión Comite Paritario Salud Ocupacional.</t>
  </si>
  <si>
    <t>Durante el segundo semestre de 2015, ocurrieron 4  accidentes de trabajo, de los cuales surgieron tres acciones preventivas que fueron cumplidas al 100%
1). Asistencia a Capacitación en reporte de accidente de trabajo.
2). Asistencia a taller en prevención de caídas a nivel, en escaleras.
3). Evaluación Inducción en Seguridad y Salud en el Trabajo
EVIDENCIAS: AZT - 2107102 -Sistema de Gestión de la Seguridad y Salud en el Trabajo - Ejecución Plan de Salud Ocupacional- INFORME INVESTIGACIÓN DE INCIDENTES Y ACCIDENTES DE TRABAJO.</t>
  </si>
  <si>
    <t>NO SE PRESENTO REPORTE.</t>
  </si>
  <si>
    <t>Durante el segundo semestre de 2015, ocurrieron 4 accidentes de trabajo, de los cuales se realizaron los cuatro informes de Investigación de Accidente de Trabajo al 100%.
EVIDENCIAS: AZT - 2107102 –SISTEMA DE GESTIÓN DE LA SEGURIDAD Y SALUD EN EL TRABAJO- Reporte e investigación de incidentes y Accidentes de Trabajo.</t>
  </si>
  <si>
    <t>Este indicador mide la Gestión de los Procesos en la ejecución del PAC solicitado para Gastos de Personal, evidenciandose que en el semestre estuvo dentro del nivel de ejecución permitido por el Minhacenda,  Ejecución 95% Mínimo de Ejecución $95% - El resultado refleja una eficiente gestión en el uso de los recursos de los procesos que intervienen.</t>
  </si>
  <si>
    <t>Este indicador mide la Gestión de los Procesos en la ejecución del PAC solicitado para Gastos Generales, cuya meta de ejecución es del 90% y durante el semestre se evidencia  un a ejecución real del  95% , lo que permite evaluar la eficiente gestión en el uso de los recursos, de los procesos que intervienen.</t>
  </si>
  <si>
    <t xml:space="preserve">Durante el semenstre se evidencia una buena ejecución del PAC del rubro de Trasnferencias que corresponde al pago de nómina de pensionados FCN y Servicios de Salud- encontrándose dentro de los parámetros establecidos por el Ministerio de Hacienda- EJECUCIÓN REAL 99%- Concluyendo una eficiente gestión en la ejecución de pac de los proceso Misionales  Gesitión  Prestaciones Económicas y Gestión SErvicios de Salud. </t>
  </si>
  <si>
    <t>La presentación  oportuna de los estados  financieros se  realizó: con corte septiembre el día 28/10/2015  a la  Contaduría General de la Nación  a través del  sistema  chip,  con corte a septiembre del 2015, presentado  el dia 28/10/2015 las evidencias  reposan   en las  carpetas  GCO  42053012015.</t>
  </si>
  <si>
    <t>Durante el II semestre de 2015, el valor de la cartera vencida es de $65.608.056, frente a un total de $65.608.056, de la cartera de la entidad;  obteniendo un resultado eficaz y satisfactorio al 100% en las actividades realizadas necesarias para la defensa y protección de los intereses de la Entidad, como modelo de gestión pública en el Sector Social.  La evidencia se encuentra en: Carpeta de trabajo RADICADOS DE GESTION PERSUASIVAS, alojada en el computador del funcionario a cargo.</t>
  </si>
  <si>
    <t xml:space="preserve">En el segundo semestre del años 2015, se atendieron y celebraron 144 audiencias judiciales así; en el mes de Julio (27) audiencias judiciales, Agosto (20) audiencias judiciales, Septiembre (33) audiencias judiciales, Octubre (23) audiencias judiciales, Noviembre (21) audiencias judiciales y en Diciembre (20) audiencias judiciales. Se evidencia en el cuadro de programación de audiencias de conciliación judicial y extrajudicial, en la ruta: www.fps.gov.co, pestaña Entidad, link Defensa Judicial - Audiencias año 2015.   </t>
  </si>
  <si>
    <t>En el segundo semestre de 2015, se envió a publicar en pagina web 180  contratos celebrados mensualmente. En el mes de Julio (0) contratos,  Agosto (1) contrato, Septiembre (36) contratos, Octubre (14) contratos, Noviembre (111) contratos y en el mes de Diciembre (18) contratos. Evidencia pagina web www.fps.gov.co, pestaña contratación, link contratos ejecutados, enlace Contratos Ejecutados Fondo de Pasivo Social Ferrocarriles Nacionales de Colombia.</t>
  </si>
  <si>
    <t>En el segundo semestre de 2015, se abrieron y  publicaron en el SECOP  18  procesos contractuales de la siguiente manera: En el mes de Julio (1) ,  Agosto (3), Septiembre (1), Octubre (2), Noviembre (2) y en el mes de Diciembre (9). Evidencia pagina  www.colombiacompra.gov.co.</t>
  </si>
  <si>
    <t>Durante el Segundo Semestre de 2015 se realizaron 275 Publicaciones en medios electronicos asi: Mes de julio 56; Mes de Agosto 25, Mes de Septiembre 56, Mes de Octubre 44; Mes de Noviembre 23; Mes de Diciembre 71. Evidencia que se encuentra en el correo interno publicaciones@fondo</t>
  </si>
  <si>
    <t xml:space="preserve">Durante el primer semestre de 2015, el Grupo de Trabajo de Control Interno presento oportunamente los informes a Entes de Control asi:
1) Informe al avance del PLAN ESTRATEGICO SECTORIAL II TRIMESTRE 2015 Presentado al Ministerio de la Salud y Protección Social mediante correo electrónico comunicado 10/07/2015 al ministerio de salud y de la protección correspondiente al I semestre de 2015.
2) Reporte en línea al DAFP- SUIP correspondiente al II trimestre de 2015, Cargue en línea página DAFP EL 23/07/2015. 
3) Informe a la Ejecución del Proyecto de Implementación  y mantenimiento del PLAN DE FORTALECIMIENTO DEL SIG, enviado mediante oficio GCI-20151100116071 del 21/07/2015 y enviado mediante correo electrónico 23/07/2015 buzon16@presidencia.gov.co.
4) Formato SIRECI diligenciado para reporte en línea del seguimiento al Plan de Mejoramiento de la CGR durante el primer semestre de 2015, cargue en línea SIRECI realizado el pasado 17/07/2015, consecutivo 45662015-06-30.
5) Informe pormenorizado del estado del Control Interno del Fondo de Pasivo Social de FCN  LEY 1474, se envió a publicar en la web el 28/08/2015 el informe pormenorizado del estado de control interno cuatrimestre abril - julio de 2015.
6) Informe a la Ejecución del Proyecto de Implementación  y mantenimiento del PLAN DE FORTALECIMIENTO DEL SIG, Oficio Remisorio a Presidencia de la Republica GCI-20151100158821  entregado 29/09/2015.
7) Informe al avance del PLAN ESTRATEGICO SECTORIAL III TRIMESTRE 2015 Presentado al Ministerio de la Salud y Protección Social, Enviado por la oficina Asesora de Planeación y sistemas mediante correo electrónico 22/10/2015.
 8) Reporte en línea al DAFP- SUIP correspondiente al III trimestre de 2015, reporte SUIP en línea cargado el día 22/10/2015.
9) Informe de Gastos de Austeridad elaborados y presentado al Director General, entregado el 30/10/2015 mediante memorando GCI-20151100075523.
10) Certificado de Control Interno a la Agencia Nacional de Defensa Judicial del Estado EKOGUI.  I semestre de 2015. enviado mediante correo electronico a soporte.ekogui@defensajuridica.gov.co con fecha del  18-11-2015.
11) Informe a la Ejecución del Proyecto de Implementación  y mantenimiento del PLAN DE FORTALECIMIENTO DEL SIG.  se envia mediante Oficio GCI20151100191061 con fecha 30-11-2015.
12) Informe pormenorizado del estado del Control Interno del Fondo de Pasivo Social de FCN.  LEY 1474, publicado el 15/12/2015 pagina web.    
</t>
  </si>
  <si>
    <t xml:space="preserve">El informe de gestión Vigencia 2014 se  encuentra publicado en la página web de la entidad en el link Rendición de Cuentas /Año 2014/ Informe de gestión </t>
  </si>
  <si>
    <t>En el evento de Audiencia Pública se aplico la "Encuesta para Evaluación de la Audiencia Pública de Rendición de Cuentas" a 13 participantes de las cuales 12 fueron satisfactorias, evidencia que se puede cotejar  el documento  Memorias el cual se encuentra en la página web de la entidad Link, / Información al Ciudadano/ Rendición de Cuentas / Año 2014 / Informe de Gestión. o en la tabla de retención documental 120.87.02 Rendición de Cuentas 2015</t>
  </si>
  <si>
    <t xml:space="preserve">Para el segundo semestre del 2015 furon programados 19 seguimientos a los archivo s de gestión a todos los procesos del FPS, de los cuales, 5 procesos no administran adecuadamente el archivo de gestión correspondiente, estos procesos son: control interno, oficina juridica, prestaciones economicas subdireccion financiera y gestión de cobro. evidencia consignada en la carpeta 220-5202 seguimiento a la administración de los archivos de gestión 2015. </t>
  </si>
  <si>
    <t>Se ejecutaron 18 capacitaciones y/o actividades al 100% así:
1. Capacitación en prevención de Accidentes por Caídas a Nivel- Se realizó capacitación el día 25 de Febrero en dos grupos de 08:00 a.m. a 10:00 a.m. y de 10:00 a.m. a 12:00 p.m. Asistieron 15 mujeres .  
2. Investigación de Incidentes y Accidentes de Trabajo- se ejecutó el día 24 de Abril a las 08:30 a.m. en la sala de juntas del edificio estación de la sabana, dirigida al COPASST.   
3. Inspecciones Planeadas de Seguridad- se realizó el día 30 de Marzo, de 09:00 a.m., dirigida a los miembros del COPASST, dictado por la ARL Positiva.    
4. Taller Práctico para la Brigada de Emergencia en: (Búsqueda y Rescate, Cargas y Manejo de Extintores, simulacro de Evacuación, Primeros Auxilios, RCP)-se realizó el entrenamiento  en primeros auxilios el día 10 de abril de 2015 de 08:00 am. A 12:00 p.m. en la cancha de futbol del FPS, Asistentes: 5 brigadistas.   
5. Prevención de Accidentes en Manos y manejo de herramientas manuales - Se realizó el día 16 de abril en la sala de juntas de la sabana dirigido a las auxiliares, secretarias, archivo; Asistentes: 9 Funcionarios. 
6. Prevención en Seguridad Vial para conductores de moto de la Entidad- Se realizó el día 15 de abril en la sala de juntas de la sabana dirigido a los funcionarios y trabajadores que tienen moto, bicicletas y también a los mensajeros; Asistentes: 9 Funcionarios.  
7. Taller de Clasificación de Productos y/o sustancias Químicas-se realizó el día 26 de junio, de 09:00 a.m., dirigida a los funcionarios de servicios generales.   
8. Identificación de Peligros, Valoración de Riesgos y determinación de Controles-se recibió la asesoría por parte de salud ocupacional de Activos el día 27 de marzo.  
9. Capacitación en Selección y Uso de Elementos de Protección Personal-Se realizó el día 31 de julio de 2015 de 08:00 a.m. a .09:30 a.m.  asistentes: 16 funcionarios.  
10. Capacitación en Manejo y Clasificación de Residuos, fue ejecuta el día 8 de septiembre.    
11. Asesoría en Prevención y atención del consumo de alcohol, tabaco y sustancias psicoactivas en el ámbito laboral y personal-Se realizó el día 16 de abril en la sala de juntas de la sabana dirigido a algunos funcionarios y trabajadores asistentes: 9 Funcionarios.   
12. Taller de Hábitos Alimenticios Saludables- Se realizó capacitación los días 18 y 19 de Febrero en dos grupos de 08:00 a.m. a 10:00 a.m. y de 10:00 a.m. a 12:00 p.m. Asistieron 15 funcionarios y trabajadores.  
13. Semana de la Salud- se realizaron las actividades siguientes Martes 26 de Mayo: Actividad Lúdica, Miércoles 27 de Mayo:  Riso terapia, Jueves 28 de Mayo: Sensibilización nutricional, Viernes 29 de Mayo: Desayuno Saludable   
14. Actividad Física para la prevención y Control de los Factores de Riesgo Cardiovascular- se realizaron los días:
 Día 18 de Marzo. Comedor de la Entidad de 01:30 pm. a 03:30 pm
 Día 10 de Marzo. Comedor de la Entidad de 01:30 pm. a 04:00 pm
 Día 18 de Marzo. Comedor de la Entidad de 01:30 pm. a 04:00 pm.
 Día 27 de Marzo. Comedor de la Entidad de 01:30 pm. a 04:00 pm.
 Día 01 de Abril. Comedor de la Entidad de 01:30 pm. a 03:30 pm.
 Día 10 de Abril. Comedor de la Entidad de 01:30 pm. a 03:30 pm.
 Día 15 de Abril. Comedor de la Entidad de 01:30 pm. a 03:30 pm.
 Día 22 de Abril. Comedor de la Entidad de 01:30 pm. a 03:30 pm.
 Día 30 de Abril. Comedor de la Entidad de 01:30 pm. a 03:30 pm.
 Día 06 de Mayo. Comedor de la Entidad de 01:30 pm. a 03:30 pm.
 Día 15 de Mayo. Comedor de la Entidad de 01:30 pm. a 03:30 pm.
 Día 22 de Mayo. Comedor de la Entidad de 01:30 pm. a 03:30 pm.
 Día 28 de Mayo. Comedor de la Entidad de 01:30 pm. a 03:30 pm.
 Día 22 de Mayo. Comedor de la Entidad de 01:30 pm. a 03:30 pm.
 Día 03 de Junio. Comedor de la Entidad de 01:30 pm. a 03:30 pm.
 Día 12 de Junio. Comedor de la Entidad de 01:30 pm. a 03:30 pm.
 Día 17 de Junio. Comedor de la Entidad de 01:30 pm. a 03:30 pm.
 Día 26 de Junio. Comedor de la Entidad de 01:30 pm. a 03:30 pm.
15. Capacitación en Manejo de Historia Clínicas Ocupacionales-Esta actividad se ejecutó el día 17 de Abril de 2015 por parte de la ARL COLPATRIA.   
16. Taller de Acoso Laboral-Se realizó capacitación el día 17 de Febrero capacitación en acoso laboral para misionales. Asistieron 22  funcionarios y trabajadores. 
17. Capacitación en Conformación de Comité de Convivencia Laboral- se ejecutó el día 10 de junio, asistieron 12 funcionarios.
18. Pausas Activas (Dinámicas y Generales)- se realizaron en conjunto con actividad física para el riesgo cardiovascular hasta el 16 de diciembre.
EVIDENCIAS: AZT2107102 SISTEMA DE GESTIÓN DE LA SEGURIDAD Y SALUD EN EL TRABAJO -  Ejecución Plan de Salud Ocupacional.</t>
  </si>
  <si>
    <t xml:space="preserve">Durante el Segundo Semestre de 2015 se brindó capacitación al 91% de la población del Fondo de Pasivo Social mediante, Charlas, Dinámicas, Pausas, Socializaciones por piso, Capacitaciones, entre otros.
Con respecto a los trabajadores temporales, la empresa suscrita a cargo brindo las diferentes capacitaciones y/o socializaciones  acordadas en el Plan de Capacitación 2015.
EVIDENCIAS: AZT - 2107102 –SISTEMA DE GESTIÓN DE LA SEGURIDAD Y SALUD EN EL TRABAJO- Ejecución Plan de Capacitación del Sistema de Gestión de la Seguridad y Salud en el Trabajo.
</t>
  </si>
  <si>
    <t>Durante el  II SEMESTRE  2015 se recepcionaron y radicaron 1113 PQRDS  de la cuales fueran contesta oportunamente 737, extemporaneamente 282 y 92  esto se puede evidenciar en el equipo del funcionario juan Carlos Oñate.</t>
  </si>
  <si>
    <t>Para el segundo semestre de la vigencia 2015 dentro del Plan de Mejoramiento Institucional se encontrban 191 acciones vencidas de las cuales se logro un cumplimiento acumulado de 9295% que en promedio da como resultado 49% del cumplimiento del Plan de Mejoramiento Institucional, frente a la meta establecida se logro un cumplimiento del 54% esta informacion se puede verificar dentro del PMI.</t>
  </si>
  <si>
    <t xml:space="preserve">Para el segundo semestre el nivel de cumplimiento de las acciones preventivas implementadas en el plan de manejo de Riesgos fue del 62%, evidencia que se puede consignar en la intranet de la entidad lo publicado del seguimiento de los planes. </t>
  </si>
  <si>
    <t>Durante el II semestre del 2015 se reportaron 28 Indicadores Estrategicos de un total de 35 indicadores, no se reportaron en su totalidad debido a que 7 indicadores se reportan anualmete. Los 28 Indicadores Estrategicos obtuvieron un resultado de la meta establecida del 86% alcanzado un rango de calificación aceptable, evidencia que se puede cotejar en la matriz de indicadores estrategicos I semestre 2015 publicado en la intranet.</t>
  </si>
  <si>
    <t>60 servidores que prestaron sus servicios a la entidad,  durante el Segundo Semestre de 2015, equivalentes al 35 de los  170 se incapacitaron por Enefermedad General y Accidente de Trabajo; para lo cual se para lo cual se deben definir  las prioridaes de control e intervención durante el  año 2016.
EVIDENCIAS: AZT - 2107102 –SISTEMA DE GESTIÓN DE LA SEGURIDAD Y SALUD EN EL TRABAJO- Informes.</t>
  </si>
  <si>
    <t xml:space="preserve">
El nivel de satisfacción de los funcionarios con las actividades de bienestar desarrolladas durante el año  2015 objeto de evaluación, fue del 75%; por cuanto, de las 12 actividades ejecutadas y evaluadas, 9  obtuvieron  evaluación satisfactoria, es decir en el rango de 95 o más.. 
Los eventos desarrollados fueron: 1) Conmemoración Día de la Secretaria, 2) Homenaje Día de la Madre; 3) Tarde de Cine; 4) Taller Desempeño Escolar; 5) Taller de redes sociales; 6) Olimpiadas deportivas, 7) Actividad formativa -Taller Hábitos de Vida Saludable; 8) Gestión ética –Amor y AMISTAD, 9) Gestión ética –Octubre, 10) Premiación y Olimpiadas, 11)Salida Niños Fin de AÑO, 12) Gestión ética Cierre.
Evidencias: ETRD – 2107101- PROGRAMAS DE CAPACITACIÒN, FORMACIÓN Y BIENESTAR SOCIAL- Informes de ejecución y evaluación de los planes.
</t>
  </si>
  <si>
    <t xml:space="preserve">LINA ALEJANDRA MORALES </t>
  </si>
  <si>
    <t>JAIME ESCOBAR</t>
  </si>
  <si>
    <t xml:space="preserve">ALBERTO VEGA </t>
  </si>
  <si>
    <t>YAJAIRA GONZALEZ</t>
  </si>
  <si>
    <t xml:space="preserve">Según las carpetas 220-5309 de Informe General PQRSD del  III y IV Trimestre de 2015 el total de queja fue de 1206 y se constestaron en terminos de oportunidad 805  para un cumplimiento del 67% </t>
  </si>
  <si>
    <t>En el seguimiento se pudo establecer que fueron aplicadas todas las novedades de nominas en terminos de oportunidad, 7028 en total. Durante el segundo semestre de 2015</t>
  </si>
  <si>
    <t>Revisada la información que se encuentra asentada en el análisis del indicador  se pudo establacer que  durante el segundo semestre su nivel de ejecución fue de un 95%  lo que dmuestra una buena gestión  de los procesos que intervienen.</t>
  </si>
  <si>
    <t>La Ejecución del PAC Gastos Generales fue ejecutada eficientemente ya que se encuentra en un alto grado de ejecución  debio a  que la meta se encuentra ubicada entre un   minimo 90% y se ejecutó en un 95%, lo que indica que fue aplicado a la carga mensual.</t>
  </si>
  <si>
    <t>El presente indicador demuestra la eficiencia en cuanto a su ejecución ya que se encuentra en un grado casi perfecto de acuerdo a los parámetros establecidos por el Ministerio de hacienda y Credito Público.</t>
  </si>
  <si>
    <t>Se evidenció que la presentación de los Estados Financieros con corte al tercer trimestre de 2015 fue oportuna, ante la Contaduría General de la Nación.</t>
  </si>
  <si>
    <t>Se pudo verificar que la información aquí consignada corresponde a la realidad ya que el valor de la cartera vencida asciende a $65,608,056  tal y como se pudo analizar con el  funcionario responsable</t>
  </si>
  <si>
    <t>ESTE INDICADOR ES DE MEDICION ANUAL</t>
  </si>
  <si>
    <t>Se evidencia en la pagina web del FPS las publicaciones solicitadas por los difententes procesos de la entidad asi; Mes de julio 56; Mes de Agosto 25, Mes de Septiembre 56, Mes de Octubre 44; Mes de Noviembre 23; Mes de Diciembre 71</t>
  </si>
  <si>
    <t>Del seguimiento realizado por el grupo de trabajo de control interno el porcentaje de avance en el segundo semestre de 2015 es del 48%</t>
  </si>
  <si>
    <t>Durante el segundo semestre de 2015, se realizaron 19 seguimientos a los archivos de gestion programados de los cuales 7 procesos presentaron observaciones.</t>
  </si>
  <si>
    <t>Durante el II Semestre de 2015, el valor total del recaudo es de $78,852,015,239, frente al aforo vigente por valor de $ 80,980,140,477; obteniendo un resultado eficaz y satisfactorio al 97%  en las actividades realizadas, necesarias para fortalecer la administración de los bienes y óptima gestión de los recursos de la entidad.</t>
  </si>
  <si>
    <t>Durante el II Semestre de 2014, el valor total de compromisos es de $473,817,569,726, frente al aforo vigente por valor de $ 485,963,247,605; obteniendo un resultado eficaz y satisfactorio al 98% en las actividades realizadas, necesarias para fortalecer la administración de los bienes y óptima gestión de los recursos de la entidad.</t>
  </si>
  <si>
    <t>Del seguimiento realizado por el grupo de trabajo de control interno el porcentaje de avance en el segundo semestre de 2015 es del 59%</t>
  </si>
  <si>
    <t>Se evidencia mediante la carpeta AZ - Informes a Entidades con TRD 110-53-01 DEL 2015, el cumplimiento de la presentación de los informes a los diferentes Entes de Control:                                                                                                                                                                                             1. Informe al avance del Plan Estrategico Sectorial II y III trimestre 2015.                                                                                                                                                                                                                                                                                                                                                                                                             2. Reporte en línea al DAFP- SUIP correspondiente al II y III trimestre de 2015.                                                                                                                                                                                                                                                                                                                                                                                                    3. Informe a la Ejecución del Proyecto de Implementación  y mantenimiento del PLAN DE FORTALECIMIENTO DEL SIG (may-jun, jul-ago, sep-oct) del 2015.                                                                                                                                                                                                                                   4. Formato SIRECI diligenciado para reporte en línea del seguimiento al Plan de Mejoramiento de la CGR.                                                                                                                                                                                                                                                                                                                                        5. Informe pormenorizado del estado del Control Interno del Fondo de Pasivo Social de FCN  LEY 1474.                                                                                                                                                                                                                                                                                                                                                  6. Informe de Gastos de Austeridad.                                                                                                                                                                                                                                                                                                                                                                                                                                                                                           7. Certificado de Control Interno a la Agencia Nacional de Defensa Judicial del Estado EKOGUI.</t>
  </si>
  <si>
    <t>No se evidencia la Ruta de Programación Cumplidad Eficazmente, solo se pudo evidenciar los correos donde fue solicitado el servicio de transporte.</t>
  </si>
  <si>
    <t xml:space="preserve">Se evidencio en las AZ 230,81,01 factura servicios publicos el pago en terminos de oportunidad de 139 facturas de servicios publicos de un total de 150 recibidas. </t>
  </si>
  <si>
    <t xml:space="preserve">Se evidencia mediante base de datos "IMPACTO DE CAPACITACIONES I SEM2015" que el impacto de las capacitaciones desarrolladas en el I semestre de 2015 fue del 90%  por cuanto  en 121 de las 1735 encuestas aplicadas se manifestó tanto por los funcionarios que asistieron a las capacitaciones como por los jefes o coordinadores de los mismos, que se están aplicando los conocimientos o habilidades aprendidas durante las capacitaciones en sus puestos de trabajo.  </t>
  </si>
  <si>
    <t>Se evidencia mediante TRD 2107101 PROGRAMA DE CAPACITACIÓN FORMACIÓN Y BIENESTAR SOCIAL las siguientes relaciones correspondientes a 9 Actividades que fueron desarrolladas de las 12 ejecutadas asi :  1) Conmemoración Día de la Secretaria, 2) Homenaje Día de la Madre; 3) Tarde de Cine; 4) Taller Desempeño Escolar; 5) Taller de redes sociales; 6) Olimpiadas deportivas, 7) Actividad formativa -Taller Hábitos de Vida Saludable; 8) Gestión ética –Amor y AMISTAD, 9) Gestión ética –Octubre, 10) Premiación y Olimpiadas, 11)Salida Niños Fin de AÑO, 12) Gestión ética Cierre.</t>
  </si>
  <si>
    <t>Este seguimiento es semestral y aplica para en segundo semestre, toda vez que LAS EVALUACIONES SE PRESENTAN EN Febrero de cada vigencia.</t>
  </si>
  <si>
    <t>Se evidencia mediante AZ 210-71-02 DONDE SE REALIZARON los procedimientos en aplicar la lista de verificacion  QUE SON : formato lista de verificación, formato de informe de inspecciiones planeadas de seguridad y el diagnostico fotografico, dichas inspecciones fueron realizados a las areas :   Archivo Afiliaciones y Compensación 
Archivo Atención al Ciudadano y Gestión Documental
Cuarto Estación de la Sabana donde se encuentran ubicada las plantas de telecomunicación
Ruta de Evacuación
Almacen - Auditorios</t>
  </si>
  <si>
    <t xml:space="preserve">Durante el segundo semestre ocurrieron 4 Accidendes de trabajo, de los cuales se les dio c umplimientos a cada uno de los afectados, con 3 acciones preventivas que fueron cumplidas al 100% entre esas son;  1). Asistencia a Capacitación en reporte de accidente de trabajo.
2). Asistencia a taller en prevención de caídas a nivel, en escaleras.
3). Evaluación Inducción en Seguridad y Salud en el Trabajo </t>
  </si>
  <si>
    <t>se evidencia durante el Segundo Semestre de 2015, equivalentes al 19 de los  170 se incapacitaron por Enefermedad General y Accidente de Trabajo. Evidencia contemplada em AZ 2107102 –SISTEMA DE GESTIÓN DE LA SEGURIDAD Y SALUD EN EL TRABAJO.</t>
  </si>
  <si>
    <t>fueron evidenciados 4 INFORMES DE INVESTIGACIÓN DE ACCIDENTES DE TRABAJO AL 100% con respecto  a los 4 accidentes de trabajos que ocurrieron durante el segundo semestre del 2015 evidencia contempldada en AZ  2107102 –SISTEMA DE GESTIÓN DE LA SEGURIDAD Y SALUD EN EL TRABAJO.</t>
  </si>
  <si>
    <t xml:space="preserve">se evidencia mediante Formato de Solicitud de Fotocopias los reportes correspondientes al segundo Semestre del 2015 relacionados asi: en el mes de Julio 13,553 fotocopias, en el mes de Agosto 12,150 fotocopias, en el mes de Septiembre 15,058 fotocopias, en el mes de Octubre 21,058 fotocopias, en el mes de Noviembre 25,793 fotocopias, en el mes de Diciembre 19,790 fotocopias. con una totalidad de  108169 fotocopias correspondiente al segundo semestre. </t>
  </si>
  <si>
    <t>En el segundo semestre del 2015 Se  desarrollaron LAS siguientes actividades segun el PLAN DE CAPACITACIÓN DEL SISTEMA DE GESTIÓN Y LA SEGURIDAD EN EL TRABAJO ASI:    actividad la cual corresponde,  (7) PAUSAS ACTIVAS con las siguientes fechas  02-09-2015, 09-09-2015, 16-09-2015, 23-09-2015,    02-12-2015, 03-12-2015, 19-12-2015                                                                                 (1 ) ENTRENAMIENTO A BRIGADA DE EMERGENCIA)19-09-2015,  se le recomienda a la persona responsable de realizar dicho reporte, solo relacionar el  periodo evaluado.</t>
  </si>
  <si>
    <t>Durante el segundo semestre se evidencia capacitacion de 62 funcionaros de los 70  que pertenecen al  Fondo de Pasivo Social mediante, Charlas, Dinámicas, Pausas, Socializaciones por piso, Capacitaciones, entre otros. Se evidencia mediante AZ 210-71-02</t>
  </si>
  <si>
    <t>Se evidenccia en la pagina WEB de la entidad wwwfps.go.co 144 Audiencias Judiciales Publicadas correspondiente al segundo Semestre del 2015 Asi: en el mes de Julio (27) audiencias judiciales, Agosto (20) audiencias judiciales, Septiembre (33) audiencias judiciales, Octubre (23) audiencias judiciales, Noviembre (21) audiencias judiciales y en Diciembre (20) audiencias judiciales.</t>
  </si>
  <si>
    <t>Se evidenccia en la pagina WEB de la entidad 183 Contratos Celebrados correspondiente al segundo Semestre del 2015 Asi: . En el mes de Julio (0) contratos,  Agosto (1) contrato, Septiembre (36) contratos, Octubre (16) contratos, Noviembre (112) contratos y en el mes de Diciembre (18) contratos. Evidencia pagina web www.fps.gov.co, pestaña contratación,</t>
  </si>
  <si>
    <t xml:space="preserve">Se evidencia mediante Pagina Web SECOP la correspondiente publicación la cual pertenece al segundo semestre del 2015 Asi: en el mes de Julio Invitacion Publica (1), en el mes de Agosto (3) Invitacion Publica, En el mes de Septiembre (1) Licitación Publica, en el mes de Octubre (1) Invitación Publica (1) Selección Abreviada. en el mes de Noviembre (1) licitación Abreviada (1) Invitacion Publica, en el mes de Diciembre (5) Invitacion Publica (1) Seleccion Abreviada (1) Subasta Inversa (2) Licitación Publica. Dando una totalidad de 18 Procesos Judiciales relacionados. </t>
  </si>
  <si>
    <t>Durante el II semestre de 2015 el nivel de cumplimiento de los indicadores estrategicos es del 88%</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</si>
</sst>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240A]hh:mm:ss\ AM/PM"/>
    <numFmt numFmtId="193" formatCode="[$-1240A]&quot;$&quot;\ #,##0.00;\(&quot;$&quot;\ #,##0.00\)"/>
    <numFmt numFmtId="194" formatCode="0.0%"/>
    <numFmt numFmtId="195" formatCode="0.0"/>
    <numFmt numFmtId="196" formatCode="[$-240A]dddd\,\ dd&quot; de &quot;mmmm&quot; de &quot;yyyy"/>
    <numFmt numFmtId="197" formatCode="0.000%"/>
    <numFmt numFmtId="198" formatCode="0.0000%"/>
    <numFmt numFmtId="199" formatCode="0.00000%"/>
    <numFmt numFmtId="200" formatCode="0.000000%"/>
    <numFmt numFmtId="201" formatCode="0.0000000%"/>
    <numFmt numFmtId="202" formatCode="0.00000000%"/>
  </numFmts>
  <fonts count="51">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11"/>
      <color indexed="8"/>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sz val="9"/>
      <color indexed="8"/>
      <name val="Bookman Old Style"/>
      <family val="1"/>
    </font>
    <font>
      <b/>
      <sz val="11"/>
      <name val="Arial Narrow"/>
      <family val="2"/>
    </font>
    <font>
      <b/>
      <sz val="11"/>
      <color indexed="9"/>
      <name val="Arial Narrow"/>
      <family val="2"/>
    </font>
    <font>
      <b/>
      <sz val="11"/>
      <name val="Bookman Old Style"/>
      <family val="1"/>
    </font>
    <font>
      <sz val="11"/>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tint="0.04998999834060669"/>
      <name val="Arial Narrow"/>
      <family val="2"/>
    </font>
    <font>
      <sz val="9"/>
      <color theme="1"/>
      <name val="Calibri"/>
      <family val="2"/>
    </font>
    <font>
      <sz val="11"/>
      <color theme="1"/>
      <name val="Arial Narrow"/>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indexed="8"/>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1"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9" fillId="28"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5"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2" fillId="20"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75">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9"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11" fillId="35"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11"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horizontal="justify" vertical="center" wrapText="1"/>
      <protection/>
    </xf>
    <xf numFmtId="9" fontId="11" fillId="37"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3" applyFont="1" applyFill="1" applyBorder="1" applyAlignment="1" applyProtection="1">
      <alignment horizontal="center" vertical="center" wrapText="1"/>
      <protection/>
    </xf>
    <xf numFmtId="0" fontId="4" fillId="4" borderId="10" xfId="93"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11" fillId="4"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4" fillId="38" borderId="10" xfId="0" applyNumberFormat="1" applyFont="1" applyFill="1" applyBorder="1" applyAlignment="1" applyProtection="1">
      <alignment horizontal="center" vertical="center" wrapText="1"/>
      <protection/>
    </xf>
    <xf numFmtId="0" fontId="11" fillId="38" borderId="10" xfId="0" applyFont="1" applyFill="1" applyBorder="1" applyAlignment="1" applyProtection="1">
      <alignment horizontal="center" vertical="center" wrapText="1"/>
      <protection/>
    </xf>
    <xf numFmtId="0" fontId="4" fillId="38" borderId="10" xfId="93"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0" fontId="4" fillId="38" borderId="10" xfId="0" applyNumberFormat="1" applyFont="1" applyFill="1" applyBorder="1" applyAlignment="1" applyProtection="1">
      <alignment horizontal="center" vertical="center" wrapText="1"/>
      <protection/>
    </xf>
    <xf numFmtId="9" fontId="4" fillId="38" borderId="10" xfId="93" applyNumberFormat="1" applyFont="1" applyFill="1" applyBorder="1" applyAlignment="1" applyProtection="1">
      <alignment horizontal="center" vertical="center" wrapText="1"/>
      <protection/>
    </xf>
    <xf numFmtId="49" fontId="4"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center" vertical="center" wrapText="1"/>
      <protection/>
    </xf>
    <xf numFmtId="9" fontId="11" fillId="39" borderId="10" xfId="0" applyNumberFormat="1"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49" fontId="4" fillId="39" borderId="10" xfId="0" applyNumberFormat="1"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11"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40" borderId="10" xfId="0"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9" fontId="4" fillId="40" borderId="10" xfId="0" applyNumberFormat="1"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11" fillId="13"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center" vertical="center" wrapText="1"/>
      <protection/>
    </xf>
    <xf numFmtId="9" fontId="4" fillId="41" borderId="10" xfId="0" applyNumberFormat="1"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11" fillId="41"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11"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center" vertical="center" wrapText="1"/>
      <protection/>
    </xf>
    <xf numFmtId="9" fontId="4" fillId="44" borderId="10" xfId="0" applyNumberFormat="1" applyFont="1" applyFill="1" applyBorder="1" applyAlignment="1" applyProtection="1">
      <alignment horizontal="center" vertical="center" wrapText="1"/>
      <protection/>
    </xf>
    <xf numFmtId="0" fontId="4" fillId="44" borderId="10" xfId="0" applyFont="1" applyFill="1" applyBorder="1" applyAlignment="1" applyProtection="1">
      <alignment horizontal="justify" vertical="center" wrapText="1"/>
      <protection/>
    </xf>
    <xf numFmtId="0" fontId="11" fillId="44" borderId="10" xfId="0" applyFont="1" applyFill="1" applyBorder="1" applyAlignment="1" applyProtection="1">
      <alignment horizontal="center" vertical="center" wrapText="1"/>
      <protection/>
    </xf>
    <xf numFmtId="0" fontId="48" fillId="41" borderId="10" xfId="0" applyFont="1" applyFill="1" applyBorder="1" applyAlignment="1" applyProtection="1">
      <alignment horizontal="center" vertical="center" wrapText="1"/>
      <protection/>
    </xf>
    <xf numFmtId="0" fontId="0" fillId="0" borderId="0" xfId="0" applyAlignment="1" applyProtection="1">
      <alignment/>
      <protection/>
    </xf>
    <xf numFmtId="0" fontId="11" fillId="45" borderId="11" xfId="0" applyFont="1" applyFill="1" applyBorder="1" applyAlignment="1" applyProtection="1">
      <alignment horizontal="center" vertical="center" wrapText="1"/>
      <protection/>
    </xf>
    <xf numFmtId="3" fontId="11" fillId="45" borderId="10" xfId="0" applyNumberFormat="1" applyFont="1" applyFill="1" applyBorder="1" applyAlignment="1" applyProtection="1">
      <alignment horizontal="center" vertical="center" wrapText="1"/>
      <protection/>
    </xf>
    <xf numFmtId="9" fontId="11" fillId="45" borderId="10" xfId="102" applyFont="1" applyFill="1" applyBorder="1" applyAlignment="1" applyProtection="1">
      <alignment horizontal="center" vertical="center" wrapText="1"/>
      <protection/>
    </xf>
    <xf numFmtId="0" fontId="13" fillId="45" borderId="10" xfId="0" applyFont="1" applyFill="1" applyBorder="1" applyAlignment="1" applyProtection="1">
      <alignment horizontal="center" vertical="center" wrapText="1"/>
      <protection/>
    </xf>
    <xf numFmtId="0" fontId="5" fillId="39" borderId="10" xfId="0" applyFont="1" applyFill="1" applyBorder="1" applyAlignment="1" applyProtection="1">
      <alignment horizontal="center" vertical="center"/>
      <protection/>
    </xf>
    <xf numFmtId="0" fontId="5" fillId="39" borderId="10" xfId="0" applyFont="1" applyFill="1" applyBorder="1" applyAlignment="1" applyProtection="1">
      <alignment horizontal="center" vertical="center" wrapText="1"/>
      <protection/>
    </xf>
    <xf numFmtId="9" fontId="4" fillId="39" borderId="10" xfId="102" applyFont="1" applyFill="1" applyBorder="1" applyAlignment="1" applyProtection="1">
      <alignment horizontal="center" vertical="center" wrapText="1"/>
      <protection/>
    </xf>
    <xf numFmtId="9" fontId="4" fillId="39" borderId="10" xfId="102" applyNumberFormat="1" applyFont="1" applyFill="1" applyBorder="1" applyAlignment="1" applyProtection="1">
      <alignment horizontal="center" vertical="center" wrapText="1"/>
      <protection/>
    </xf>
    <xf numFmtId="0" fontId="5" fillId="7" borderId="10" xfId="0" applyFont="1" applyFill="1" applyBorder="1" applyAlignment="1" applyProtection="1">
      <alignment horizontal="center" vertical="center"/>
      <protection/>
    </xf>
    <xf numFmtId="0" fontId="5" fillId="7" borderId="10" xfId="0" applyFont="1" applyFill="1" applyBorder="1" applyAlignment="1" applyProtection="1">
      <alignment horizontal="center" vertical="center" wrapText="1"/>
      <protection/>
    </xf>
    <xf numFmtId="9" fontId="4" fillId="7" borderId="10" xfId="102" applyFont="1" applyFill="1" applyBorder="1" applyAlignment="1" applyProtection="1">
      <alignment horizontal="center" vertical="center" wrapText="1"/>
      <protection/>
    </xf>
    <xf numFmtId="9" fontId="4" fillId="7" borderId="10" xfId="102" applyNumberFormat="1" applyFont="1" applyFill="1" applyBorder="1" applyAlignment="1" applyProtection="1">
      <alignment horizontal="center" vertical="center" wrapText="1"/>
      <protection/>
    </xf>
    <xf numFmtId="3" fontId="0" fillId="0" borderId="0" xfId="0" applyNumberFormat="1" applyAlignment="1" applyProtection="1">
      <alignment/>
      <protection/>
    </xf>
    <xf numFmtId="0" fontId="0" fillId="0" borderId="0" xfId="0" applyFont="1" applyAlignment="1" applyProtection="1">
      <alignment/>
      <protection/>
    </xf>
    <xf numFmtId="0" fontId="49" fillId="0" borderId="0" xfId="0" applyFont="1" applyAlignment="1" applyProtection="1">
      <alignment horizontal="justify" vertical="center" wrapText="1"/>
      <protection/>
    </xf>
    <xf numFmtId="0" fontId="10" fillId="0" borderId="0" xfId="0" applyFont="1" applyAlignment="1" applyProtection="1">
      <alignment/>
      <protection/>
    </xf>
    <xf numFmtId="0" fontId="4" fillId="8" borderId="10" xfId="0" applyFont="1" applyFill="1" applyBorder="1" applyAlignment="1" applyProtection="1">
      <alignment horizontal="center" vertical="center"/>
      <protection locked="0"/>
    </xf>
    <xf numFmtId="0"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8" borderId="10" xfId="0" applyNumberFormat="1" applyFont="1" applyFill="1" applyBorder="1" applyAlignment="1" applyProtection="1">
      <alignment horizontal="center" vertical="center" wrapText="1"/>
      <protection locked="0"/>
    </xf>
    <xf numFmtId="9" fontId="4" fillId="38" borderId="10" xfId="0" applyNumberFormat="1" applyFont="1" applyFill="1" applyBorder="1" applyAlignment="1" applyProtection="1">
      <alignment horizontal="center" vertical="center" wrapText="1"/>
      <protection locked="0"/>
    </xf>
    <xf numFmtId="49" fontId="4" fillId="39" borderId="10" xfId="0" applyNumberFormat="1"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44"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justify" vertical="center" wrapText="1"/>
      <protection locked="0"/>
    </xf>
    <xf numFmtId="0" fontId="4" fillId="4" borderId="10" xfId="0" applyFont="1" applyFill="1" applyBorder="1" applyAlignment="1" applyProtection="1">
      <alignment horizontal="justify" vertical="center" wrapText="1"/>
      <protection locked="0"/>
    </xf>
    <xf numFmtId="0" fontId="4" fillId="38"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locked="0"/>
    </xf>
    <xf numFmtId="0" fontId="4" fillId="40" borderId="10" xfId="0" applyFont="1" applyFill="1" applyBorder="1" applyAlignment="1" applyProtection="1">
      <alignment horizontal="justify" vertical="center" wrapText="1"/>
      <protection locked="0"/>
    </xf>
    <xf numFmtId="0" fontId="4" fillId="13"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9" borderId="10" xfId="0" applyFont="1" applyFill="1" applyBorder="1" applyAlignment="1" applyProtection="1">
      <alignment horizontal="justify" vertical="center" wrapText="1"/>
      <protection locked="0"/>
    </xf>
    <xf numFmtId="49" fontId="50" fillId="39" borderId="10" xfId="0" applyNumberFormat="1" applyFont="1" applyFill="1" applyBorder="1" applyAlignment="1" applyProtection="1">
      <alignment horizontal="justify" vertical="center" wrapText="1"/>
      <protection locked="0"/>
    </xf>
    <xf numFmtId="0" fontId="50" fillId="7"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11"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1" fillId="42" borderId="10" xfId="0" applyFont="1" applyFill="1" applyBorder="1" applyAlignment="1" applyProtection="1">
      <alignment horizontal="center" vertical="center" wrapText="1"/>
      <protection/>
    </xf>
    <xf numFmtId="0" fontId="14" fillId="10"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9" fontId="4" fillId="46"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9" fontId="4" fillId="9" borderId="10" xfId="0" applyNumberFormat="1" applyFont="1" applyFill="1" applyBorder="1" applyAlignment="1" applyProtection="1">
      <alignment horizontal="center" vertical="center" wrapText="1"/>
      <protection/>
    </xf>
    <xf numFmtId="9" fontId="4" fillId="8" borderId="10" xfId="0" applyNumberFormat="1" applyFont="1" applyFill="1" applyBorder="1" applyAlignment="1" applyProtection="1">
      <alignment horizontal="justify" vertical="center" wrapText="1"/>
      <protection locked="0"/>
    </xf>
    <xf numFmtId="0" fontId="4" fillId="44" borderId="10" xfId="0" applyFont="1" applyFill="1" applyBorder="1" applyAlignment="1" applyProtection="1">
      <alignment horizontal="justify" vertical="center" wrapText="1"/>
      <protection locked="0"/>
    </xf>
    <xf numFmtId="0" fontId="4" fillId="8" borderId="10" xfId="0" applyFont="1" applyFill="1" applyBorder="1" applyAlignment="1" applyProtection="1">
      <alignment horizontal="center" vertical="center" wrapText="1"/>
      <protection locked="0"/>
    </xf>
    <xf numFmtId="0" fontId="11" fillId="42" borderId="10" xfId="0" applyFont="1" applyFill="1" applyBorder="1" applyAlignment="1" applyProtection="1">
      <alignment horizontal="center" vertical="center" wrapText="1"/>
      <protection/>
    </xf>
    <xf numFmtId="0" fontId="11" fillId="45" borderId="11" xfId="0" applyFont="1" applyFill="1" applyBorder="1" applyAlignment="1" applyProtection="1">
      <alignment horizontal="center" vertical="center" wrapText="1"/>
      <protection/>
    </xf>
    <xf numFmtId="0" fontId="11" fillId="45" borderId="12" xfId="0" applyFont="1" applyFill="1" applyBorder="1" applyAlignment="1" applyProtection="1">
      <alignment horizontal="center" vertical="center" wrapText="1"/>
      <protection/>
    </xf>
    <xf numFmtId="0" fontId="11" fillId="45" borderId="13" xfId="0"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wrapText="1"/>
      <protection/>
    </xf>
    <xf numFmtId="0" fontId="11" fillId="47" borderId="10" xfId="73" applyFont="1" applyFill="1" applyBorder="1" applyAlignment="1" applyProtection="1">
      <alignment horizontal="center" vertical="center"/>
      <protection/>
    </xf>
    <xf numFmtId="0" fontId="3" fillId="47" borderId="14" xfId="73" applyFont="1" applyFill="1" applyBorder="1" applyAlignment="1" applyProtection="1">
      <alignment horizontal="center" wrapText="1"/>
      <protection/>
    </xf>
    <xf numFmtId="0" fontId="3" fillId="47" borderId="15" xfId="73" applyFont="1" applyFill="1" applyBorder="1" applyAlignment="1" applyProtection="1">
      <alignment horizontal="center" wrapText="1"/>
      <protection/>
    </xf>
    <xf numFmtId="0" fontId="3" fillId="47" borderId="16" xfId="73" applyFont="1" applyFill="1" applyBorder="1" applyAlignment="1" applyProtection="1">
      <alignment horizontal="center" wrapText="1"/>
      <protection/>
    </xf>
    <xf numFmtId="0" fontId="3" fillId="47" borderId="17" xfId="73" applyFont="1" applyFill="1" applyBorder="1" applyAlignment="1" applyProtection="1">
      <alignment horizontal="center" wrapText="1"/>
      <protection/>
    </xf>
    <xf numFmtId="0" fontId="3" fillId="47" borderId="0" xfId="73" applyFont="1" applyFill="1" applyBorder="1" applyAlignment="1" applyProtection="1">
      <alignment horizontal="center" wrapText="1"/>
      <protection/>
    </xf>
    <xf numFmtId="0" fontId="3" fillId="47" borderId="18" xfId="73" applyFont="1" applyFill="1" applyBorder="1" applyAlignment="1" applyProtection="1">
      <alignment horizontal="center" wrapText="1"/>
      <protection/>
    </xf>
    <xf numFmtId="0" fontId="3" fillId="47" borderId="19" xfId="73" applyFont="1" applyFill="1" applyBorder="1" applyAlignment="1" applyProtection="1">
      <alignment horizontal="center" wrapText="1"/>
      <protection/>
    </xf>
    <xf numFmtId="0" fontId="3" fillId="47" borderId="20" xfId="73" applyFont="1" applyFill="1" applyBorder="1" applyAlignment="1" applyProtection="1">
      <alignment horizontal="center" wrapText="1"/>
      <protection/>
    </xf>
    <xf numFmtId="0" fontId="3" fillId="47" borderId="21" xfId="73" applyFont="1" applyFill="1" applyBorder="1" applyAlignment="1" applyProtection="1">
      <alignment horizontal="center" wrapText="1"/>
      <protection/>
    </xf>
    <xf numFmtId="0" fontId="11" fillId="47" borderId="11" xfId="73" applyFont="1" applyFill="1" applyBorder="1" applyAlignment="1" applyProtection="1">
      <alignment horizontal="center" vertical="center"/>
      <protection/>
    </xf>
    <xf numFmtId="0" fontId="11" fillId="47" borderId="12" xfId="73" applyFont="1" applyFill="1" applyBorder="1" applyAlignment="1" applyProtection="1">
      <alignment horizontal="center" vertical="center"/>
      <protection/>
    </xf>
    <xf numFmtId="0" fontId="11" fillId="47" borderId="13" xfId="73" applyFont="1" applyFill="1" applyBorder="1" applyAlignment="1" applyProtection="1">
      <alignment horizontal="center" vertical="center"/>
      <protection/>
    </xf>
    <xf numFmtId="0" fontId="3" fillId="47" borderId="11" xfId="73" applyFont="1" applyFill="1" applyBorder="1" applyAlignment="1" applyProtection="1">
      <alignment horizontal="center" vertical="center"/>
      <protection/>
    </xf>
    <xf numFmtId="0" fontId="3" fillId="47" borderId="12" xfId="73" applyFont="1" applyFill="1" applyBorder="1" applyAlignment="1" applyProtection="1">
      <alignment horizontal="center" vertical="center"/>
      <protection/>
    </xf>
    <xf numFmtId="0" fontId="3" fillId="47" borderId="13" xfId="73" applyFont="1" applyFill="1" applyBorder="1" applyAlignment="1" applyProtection="1">
      <alignment horizontal="center" vertical="center"/>
      <protection/>
    </xf>
    <xf numFmtId="0" fontId="3" fillId="47" borderId="14" xfId="73" applyFont="1" applyFill="1" applyBorder="1" applyAlignment="1" applyProtection="1">
      <alignment horizontal="center" vertical="center"/>
      <protection/>
    </xf>
    <xf numFmtId="0" fontId="3" fillId="47" borderId="15" xfId="73" applyFont="1" applyFill="1" applyBorder="1" applyAlignment="1" applyProtection="1">
      <alignment horizontal="center" vertical="center"/>
      <protection/>
    </xf>
    <xf numFmtId="0" fontId="3" fillId="47" borderId="16" xfId="73" applyFont="1" applyFill="1" applyBorder="1" applyAlignment="1" applyProtection="1">
      <alignment horizontal="center" vertical="center"/>
      <protection/>
    </xf>
    <xf numFmtId="0" fontId="3" fillId="47" borderId="19" xfId="73" applyFont="1" applyFill="1" applyBorder="1" applyAlignment="1" applyProtection="1">
      <alignment horizontal="center" vertical="center"/>
      <protection/>
    </xf>
    <xf numFmtId="0" fontId="3" fillId="47" borderId="20" xfId="73" applyFont="1" applyFill="1" applyBorder="1" applyAlignment="1" applyProtection="1">
      <alignment horizontal="center" vertical="center"/>
      <protection/>
    </xf>
    <xf numFmtId="0" fontId="3" fillId="47" borderId="21" xfId="73" applyFont="1" applyFill="1" applyBorder="1" applyAlignment="1" applyProtection="1">
      <alignment horizontal="center" vertical="center"/>
      <protection/>
    </xf>
    <xf numFmtId="0" fontId="0" fillId="48" borderId="10" xfId="0" applyFill="1" applyBorder="1" applyAlignment="1">
      <alignment horizontal="center" wrapText="1"/>
    </xf>
    <xf numFmtId="0" fontId="0" fillId="2" borderId="10" xfId="0" applyFill="1" applyBorder="1" applyAlignment="1">
      <alignment horizontal="center"/>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48" borderId="10" xfId="0" applyFill="1" applyBorder="1" applyAlignment="1">
      <alignment horizontal="center"/>
    </xf>
    <xf numFmtId="0" fontId="0" fillId="35" borderId="10" xfId="0" applyFill="1" applyBorder="1" applyAlignment="1">
      <alignment horizontal="center"/>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49" borderId="10" xfId="0" applyFill="1" applyBorder="1" applyAlignment="1">
      <alignment horizontal="center"/>
    </xf>
    <xf numFmtId="0" fontId="0" fillId="3" borderId="10" xfId="0" applyFill="1" applyBorder="1" applyAlignment="1">
      <alignment horizontal="center"/>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cellXfs>
  <cellStyles count="10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2" xfId="79"/>
    <cellStyle name="Normal 2 3" xfId="80"/>
    <cellStyle name="Normal 2 4" xfId="81"/>
    <cellStyle name="Normal 2 5" xfId="82"/>
    <cellStyle name="Normal 2 6" xfId="83"/>
    <cellStyle name="Normal 2 7" xfId="84"/>
    <cellStyle name="Normal 2 8" xfId="85"/>
    <cellStyle name="Normal 2 9" xfId="86"/>
    <cellStyle name="Normal 3" xfId="87"/>
    <cellStyle name="Normal 4" xfId="88"/>
    <cellStyle name="Normal 5" xfId="89"/>
    <cellStyle name="Normal 6" xfId="90"/>
    <cellStyle name="Normal 7" xfId="91"/>
    <cellStyle name="Normal 8" xfId="92"/>
    <cellStyle name="Normal 9" xfId="93"/>
    <cellStyle name="Notas" xfId="94"/>
    <cellStyle name="Percent" xfId="95"/>
    <cellStyle name="Porcentual 10" xfId="96"/>
    <cellStyle name="Porcentual 11" xfId="97"/>
    <cellStyle name="Porcentual 12" xfId="98"/>
    <cellStyle name="Porcentual 13" xfId="99"/>
    <cellStyle name="Porcentual 14" xfId="100"/>
    <cellStyle name="Porcentual 15" xfId="101"/>
    <cellStyle name="Porcentual 2" xfId="102"/>
    <cellStyle name="Porcentual 3" xfId="103"/>
    <cellStyle name="Porcentual 4" xfId="104"/>
    <cellStyle name="Porcentual 5" xfId="105"/>
    <cellStyle name="Porcentual 6" xfId="106"/>
    <cellStyle name="Porcentual 7" xfId="107"/>
    <cellStyle name="Porcentual 8" xfId="108"/>
    <cellStyle name="Porcentual 9" xfId="109"/>
    <cellStyle name="Salida" xfId="110"/>
    <cellStyle name="Texto de advertencia" xfId="111"/>
    <cellStyle name="Texto explicativo" xfId="112"/>
    <cellStyle name="Título" xfId="113"/>
    <cellStyle name="Título 2" xfId="114"/>
    <cellStyle name="Título 3" xfId="115"/>
    <cellStyle name="Total" xfId="116"/>
  </cellStyles>
  <dxfs count="49">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1828800</xdr:colOff>
      <xdr:row>0</xdr:row>
      <xdr:rowOff>28575</xdr:rowOff>
    </xdr:from>
    <xdr:to>
      <xdr:col>22</xdr:col>
      <xdr:colOff>2590800</xdr:colOff>
      <xdr:row>2</xdr:row>
      <xdr:rowOff>314325</xdr:rowOff>
    </xdr:to>
    <xdr:pic>
      <xdr:nvPicPr>
        <xdr:cNvPr id="1" name="1 Imagen"/>
        <xdr:cNvPicPr preferRelativeResize="1">
          <a:picLocks noChangeAspect="1"/>
        </xdr:cNvPicPr>
      </xdr:nvPicPr>
      <xdr:blipFill>
        <a:blip r:embed="rId1"/>
        <a:srcRect l="7722" t="34483" r="7437" b="38160"/>
        <a:stretch>
          <a:fillRect/>
        </a:stretch>
      </xdr:blipFill>
      <xdr:spPr>
        <a:xfrm>
          <a:off x="32070675" y="28575"/>
          <a:ext cx="5419725" cy="1381125"/>
        </a:xfrm>
        <a:prstGeom prst="rect">
          <a:avLst/>
        </a:prstGeom>
        <a:noFill/>
        <a:ln w="9525" cmpd="sng">
          <a:noFill/>
        </a:ln>
      </xdr:spPr>
    </xdr:pic>
    <xdr:clientData/>
  </xdr:twoCellAnchor>
  <xdr:twoCellAnchor>
    <xdr:from>
      <xdr:col>1</xdr:col>
      <xdr:colOff>571500</xdr:colOff>
      <xdr:row>0</xdr:row>
      <xdr:rowOff>76200</xdr:rowOff>
    </xdr:from>
    <xdr:to>
      <xdr:col>3</xdr:col>
      <xdr:colOff>866775</xdr:colOff>
      <xdr:row>1</xdr:row>
      <xdr:rowOff>381000</xdr:rowOff>
    </xdr:to>
    <xdr:pic>
      <xdr:nvPicPr>
        <xdr:cNvPr id="2" name="Picture 267" descr="LOGOFPS1"/>
        <xdr:cNvPicPr preferRelativeResize="1">
          <a:picLocks noChangeAspect="1"/>
        </xdr:cNvPicPr>
      </xdr:nvPicPr>
      <xdr:blipFill>
        <a:blip r:embed="rId2"/>
        <a:stretch>
          <a:fillRect/>
        </a:stretch>
      </xdr:blipFill>
      <xdr:spPr>
        <a:xfrm>
          <a:off x="990600" y="76200"/>
          <a:ext cx="284797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1"/>
  <sheetViews>
    <sheetView tabSelected="1" zoomScale="60" zoomScaleNormal="60" zoomScalePageLayoutView="0" workbookViewId="0" topLeftCell="L1">
      <pane ySplit="6" topLeftCell="A7" activePane="bottomLeft" state="frozen"/>
      <selection pane="topLeft" activeCell="A1" sqref="A1"/>
      <selection pane="bottomLeft" activeCell="V1" sqref="V1:X3"/>
    </sheetView>
  </sheetViews>
  <sheetFormatPr defaultColWidth="11.421875" defaultRowHeight="15"/>
  <cols>
    <col min="1" max="1" width="6.28125" style="75" customWidth="1"/>
    <col min="2" max="2" width="32.140625" style="75" customWidth="1"/>
    <col min="3" max="3" width="6.140625" style="75" customWidth="1"/>
    <col min="4" max="4" width="33.57421875" style="75" customWidth="1"/>
    <col min="5" max="5" width="25.140625" style="75" customWidth="1"/>
    <col min="6" max="6" width="18.140625" style="75" customWidth="1"/>
    <col min="7" max="7" width="14.140625" style="75" customWidth="1"/>
    <col min="8" max="8" width="36.7109375" style="75" customWidth="1"/>
    <col min="9" max="9" width="39.7109375" style="75" customWidth="1"/>
    <col min="10" max="10" width="17.8515625" style="75" customWidth="1"/>
    <col min="11" max="11" width="20.421875" style="75" customWidth="1"/>
    <col min="12" max="12" width="14.140625" style="75" customWidth="1"/>
    <col min="13" max="13" width="28.8515625" style="75" customWidth="1"/>
    <col min="14" max="14" width="13.7109375" style="75" customWidth="1"/>
    <col min="15" max="15" width="18.140625" style="75" customWidth="1"/>
    <col min="16" max="16" width="23.7109375" style="75" customWidth="1"/>
    <col min="17" max="17" width="20.00390625" style="75" customWidth="1"/>
    <col min="18" max="18" width="22.00390625" style="75" customWidth="1"/>
    <col min="19" max="19" width="17.140625" style="75" customWidth="1"/>
    <col min="20" max="20" width="18.421875" style="75" customWidth="1"/>
    <col min="21" max="21" width="27.140625" style="89" customWidth="1"/>
    <col min="22" max="22" width="69.8515625" style="90" customWidth="1"/>
    <col min="23" max="23" width="53.28125" style="91" customWidth="1"/>
    <col min="24" max="24" width="16.421875" style="91" customWidth="1"/>
    <col min="25" max="25" width="11.421875" style="75" customWidth="1"/>
    <col min="26" max="26" width="11.57421875" style="75" bestFit="1" customWidth="1"/>
    <col min="27" max="16384" width="11.421875" style="75" customWidth="1"/>
  </cols>
  <sheetData>
    <row r="1" spans="1:24" ht="48.75" customHeight="1">
      <c r="A1" s="140" t="s">
        <v>227</v>
      </c>
      <c r="B1" s="141"/>
      <c r="C1" s="141"/>
      <c r="D1" s="142"/>
      <c r="E1" s="152" t="s">
        <v>71</v>
      </c>
      <c r="F1" s="153"/>
      <c r="G1" s="153"/>
      <c r="H1" s="153"/>
      <c r="I1" s="153"/>
      <c r="J1" s="153"/>
      <c r="K1" s="153"/>
      <c r="L1" s="153"/>
      <c r="M1" s="153"/>
      <c r="N1" s="153"/>
      <c r="O1" s="153"/>
      <c r="P1" s="153"/>
      <c r="Q1" s="153"/>
      <c r="R1" s="153"/>
      <c r="S1" s="153"/>
      <c r="T1" s="153"/>
      <c r="U1" s="154"/>
      <c r="V1" s="138"/>
      <c r="W1" s="138"/>
      <c r="X1" s="138"/>
    </row>
    <row r="2" spans="1:24" ht="37.5" customHeight="1">
      <c r="A2" s="143"/>
      <c r="B2" s="144"/>
      <c r="C2" s="144"/>
      <c r="D2" s="145"/>
      <c r="E2" s="155" t="s">
        <v>24</v>
      </c>
      <c r="F2" s="156"/>
      <c r="G2" s="156"/>
      <c r="H2" s="156"/>
      <c r="I2" s="156"/>
      <c r="J2" s="156"/>
      <c r="K2" s="156"/>
      <c r="L2" s="156"/>
      <c r="M2" s="156"/>
      <c r="N2" s="156"/>
      <c r="O2" s="156"/>
      <c r="P2" s="156"/>
      <c r="Q2" s="156"/>
      <c r="R2" s="156"/>
      <c r="S2" s="156"/>
      <c r="T2" s="156"/>
      <c r="U2" s="157"/>
      <c r="V2" s="138"/>
      <c r="W2" s="138"/>
      <c r="X2" s="138"/>
    </row>
    <row r="3" spans="1:24" ht="37.5" customHeight="1">
      <c r="A3" s="146"/>
      <c r="B3" s="147"/>
      <c r="C3" s="147"/>
      <c r="D3" s="148"/>
      <c r="E3" s="158"/>
      <c r="F3" s="159"/>
      <c r="G3" s="159"/>
      <c r="H3" s="159"/>
      <c r="I3" s="159"/>
      <c r="J3" s="159"/>
      <c r="K3" s="159"/>
      <c r="L3" s="159"/>
      <c r="M3" s="159"/>
      <c r="N3" s="159"/>
      <c r="O3" s="159"/>
      <c r="P3" s="159"/>
      <c r="Q3" s="159"/>
      <c r="R3" s="159"/>
      <c r="S3" s="159"/>
      <c r="T3" s="159"/>
      <c r="U3" s="160"/>
      <c r="V3" s="138"/>
      <c r="W3" s="138"/>
      <c r="X3" s="138"/>
    </row>
    <row r="4" spans="1:24" ht="30" customHeight="1">
      <c r="A4" s="149" t="s">
        <v>69</v>
      </c>
      <c r="B4" s="150"/>
      <c r="C4" s="150"/>
      <c r="D4" s="151"/>
      <c r="E4" s="149" t="s">
        <v>26</v>
      </c>
      <c r="F4" s="150"/>
      <c r="G4" s="150"/>
      <c r="H4" s="151"/>
      <c r="I4" s="149" t="s">
        <v>70</v>
      </c>
      <c r="J4" s="150"/>
      <c r="K4" s="150"/>
      <c r="L4" s="150"/>
      <c r="M4" s="150"/>
      <c r="N4" s="150"/>
      <c r="O4" s="150"/>
      <c r="P4" s="150"/>
      <c r="Q4" s="150"/>
      <c r="R4" s="150"/>
      <c r="S4" s="150"/>
      <c r="T4" s="150"/>
      <c r="U4" s="151"/>
      <c r="V4" s="139" t="s">
        <v>25</v>
      </c>
      <c r="W4" s="139"/>
      <c r="X4" s="139"/>
    </row>
    <row r="5" spans="1:24" ht="23.25" customHeight="1">
      <c r="A5" s="134" t="s">
        <v>0</v>
      </c>
      <c r="B5" s="134"/>
      <c r="C5" s="134"/>
      <c r="D5" s="134"/>
      <c r="E5" s="134" t="s">
        <v>1</v>
      </c>
      <c r="F5" s="134"/>
      <c r="G5" s="134"/>
      <c r="H5" s="134"/>
      <c r="I5" s="134"/>
      <c r="J5" s="134"/>
      <c r="K5" s="134"/>
      <c r="L5" s="134"/>
      <c r="M5" s="134" t="s">
        <v>2</v>
      </c>
      <c r="N5" s="134"/>
      <c r="O5" s="134"/>
      <c r="P5" s="134"/>
      <c r="Q5" s="135" t="s">
        <v>3</v>
      </c>
      <c r="R5" s="136"/>
      <c r="S5" s="136"/>
      <c r="T5" s="136"/>
      <c r="U5" s="136"/>
      <c r="V5" s="136"/>
      <c r="W5" s="136"/>
      <c r="X5" s="137"/>
    </row>
    <row r="6" spans="1:24" ht="141.75" customHeight="1">
      <c r="A6" s="125" t="s">
        <v>4</v>
      </c>
      <c r="B6" s="125" t="s">
        <v>21</v>
      </c>
      <c r="C6" s="125" t="s">
        <v>4</v>
      </c>
      <c r="D6" s="125" t="s">
        <v>22</v>
      </c>
      <c r="E6" s="125" t="s">
        <v>23</v>
      </c>
      <c r="F6" s="125" t="s">
        <v>5</v>
      </c>
      <c r="G6" s="125" t="s">
        <v>6</v>
      </c>
      <c r="H6" s="125" t="s">
        <v>7</v>
      </c>
      <c r="I6" s="125" t="s">
        <v>8</v>
      </c>
      <c r="J6" s="125" t="s">
        <v>9</v>
      </c>
      <c r="K6" s="125" t="s">
        <v>10</v>
      </c>
      <c r="L6" s="125" t="s">
        <v>11</v>
      </c>
      <c r="M6" s="10" t="s">
        <v>12</v>
      </c>
      <c r="N6" s="11" t="s">
        <v>13</v>
      </c>
      <c r="O6" s="9" t="s">
        <v>14</v>
      </c>
      <c r="P6" s="12" t="s">
        <v>15</v>
      </c>
      <c r="Q6" s="77" t="s">
        <v>16</v>
      </c>
      <c r="R6" s="77" t="s">
        <v>17</v>
      </c>
      <c r="S6" s="78" t="s">
        <v>18</v>
      </c>
      <c r="T6" s="78" t="s">
        <v>129</v>
      </c>
      <c r="U6" s="125" t="s">
        <v>19</v>
      </c>
      <c r="V6" s="76" t="s">
        <v>20</v>
      </c>
      <c r="W6" s="79" t="s">
        <v>102</v>
      </c>
      <c r="X6" s="79" t="s">
        <v>103</v>
      </c>
    </row>
    <row r="7" spans="1:24" ht="204.75" customHeight="1">
      <c r="A7" s="16">
        <v>6</v>
      </c>
      <c r="B7" s="19" t="s">
        <v>130</v>
      </c>
      <c r="C7" s="16">
        <v>6.2</v>
      </c>
      <c r="D7" s="19" t="s">
        <v>145</v>
      </c>
      <c r="E7" s="17" t="s">
        <v>31</v>
      </c>
      <c r="F7" s="16" t="s">
        <v>33</v>
      </c>
      <c r="G7" s="16" t="s">
        <v>34</v>
      </c>
      <c r="H7" s="18" t="s">
        <v>74</v>
      </c>
      <c r="I7" s="17" t="s">
        <v>203</v>
      </c>
      <c r="J7" s="16" t="s">
        <v>126</v>
      </c>
      <c r="K7" s="16" t="s">
        <v>127</v>
      </c>
      <c r="L7" s="20">
        <v>0.9</v>
      </c>
      <c r="M7" s="21" t="s">
        <v>27</v>
      </c>
      <c r="N7" s="21" t="s">
        <v>28</v>
      </c>
      <c r="O7" s="21" t="s">
        <v>229</v>
      </c>
      <c r="P7" s="21" t="s">
        <v>228</v>
      </c>
      <c r="Q7" s="92">
        <v>12</v>
      </c>
      <c r="R7" s="92">
        <v>13</v>
      </c>
      <c r="S7" s="20">
        <f>Q7/R7</f>
        <v>0.9230769230769231</v>
      </c>
      <c r="T7" s="20">
        <f>S7/L7</f>
        <v>1.0256410256410258</v>
      </c>
      <c r="U7" s="126" t="str">
        <f>IF(S7&gt;=90%,$P$6,IF(S7&gt;=70%,$O$6,IF(S7&gt;=50%,$N$6,IF(S7&lt;50%,$M$6,"ojo"))))</f>
        <v>SATISFACTORIO</v>
      </c>
      <c r="V7" s="131" t="s">
        <v>254</v>
      </c>
      <c r="W7" s="131" t="s">
        <v>254</v>
      </c>
      <c r="X7" s="133" t="s">
        <v>264</v>
      </c>
    </row>
    <row r="8" spans="1:24" ht="141.75" customHeight="1">
      <c r="A8" s="16">
        <v>3</v>
      </c>
      <c r="B8" s="19" t="s">
        <v>131</v>
      </c>
      <c r="C8" s="16">
        <v>3.8</v>
      </c>
      <c r="D8" s="19" t="s">
        <v>153</v>
      </c>
      <c r="E8" s="17" t="s">
        <v>31</v>
      </c>
      <c r="F8" s="16" t="s">
        <v>32</v>
      </c>
      <c r="G8" s="16" t="s">
        <v>170</v>
      </c>
      <c r="H8" s="18" t="s">
        <v>169</v>
      </c>
      <c r="I8" s="17" t="s">
        <v>171</v>
      </c>
      <c r="J8" s="16" t="s">
        <v>126</v>
      </c>
      <c r="K8" s="16" t="s">
        <v>127</v>
      </c>
      <c r="L8" s="20">
        <v>1</v>
      </c>
      <c r="M8" s="21" t="s">
        <v>27</v>
      </c>
      <c r="N8" s="21" t="s">
        <v>28</v>
      </c>
      <c r="O8" s="21" t="s">
        <v>29</v>
      </c>
      <c r="P8" s="21" t="s">
        <v>30</v>
      </c>
      <c r="Q8" s="92" t="s">
        <v>222</v>
      </c>
      <c r="R8" s="92" t="s">
        <v>222</v>
      </c>
      <c r="S8" s="92" t="s">
        <v>222</v>
      </c>
      <c r="T8" s="20" t="s">
        <v>222</v>
      </c>
      <c r="U8" s="20" t="s">
        <v>222</v>
      </c>
      <c r="V8" s="131" t="s">
        <v>253</v>
      </c>
      <c r="W8" s="92" t="s">
        <v>275</v>
      </c>
      <c r="X8" s="133" t="s">
        <v>264</v>
      </c>
    </row>
    <row r="9" spans="1:24" ht="141.75" customHeight="1">
      <c r="A9" s="22">
        <v>3</v>
      </c>
      <c r="B9" s="24" t="s">
        <v>131</v>
      </c>
      <c r="C9" s="22">
        <v>3.9</v>
      </c>
      <c r="D9" s="24" t="s">
        <v>146</v>
      </c>
      <c r="E9" s="22" t="s">
        <v>104</v>
      </c>
      <c r="F9" s="23" t="s">
        <v>32</v>
      </c>
      <c r="G9" s="23" t="s">
        <v>147</v>
      </c>
      <c r="H9" s="25" t="s">
        <v>76</v>
      </c>
      <c r="I9" s="22" t="s">
        <v>204</v>
      </c>
      <c r="J9" s="23" t="s">
        <v>126</v>
      </c>
      <c r="K9" s="23" t="s">
        <v>128</v>
      </c>
      <c r="L9" s="23" t="s">
        <v>36</v>
      </c>
      <c r="M9" s="23" t="s">
        <v>27</v>
      </c>
      <c r="N9" s="22" t="s">
        <v>75</v>
      </c>
      <c r="O9" s="23" t="s">
        <v>29</v>
      </c>
      <c r="P9" s="22" t="s">
        <v>30</v>
      </c>
      <c r="Q9" s="93">
        <v>805</v>
      </c>
      <c r="R9" s="94">
        <v>1206</v>
      </c>
      <c r="S9" s="127">
        <f>Q9/R9</f>
        <v>0.6674958540630183</v>
      </c>
      <c r="T9" s="127">
        <f>(S9/L9)</f>
        <v>0.6674958540630183</v>
      </c>
      <c r="U9" s="126" t="str">
        <f>IF(S9&gt;=95%,$P$6,IF(S9&gt;=70%,$O$6,IF(S9&gt;=50%,$N$6,IF(S9&lt;50%,$M$6,"ojo"))))</f>
        <v>MINIMO</v>
      </c>
      <c r="V9" s="110" t="s">
        <v>258</v>
      </c>
      <c r="W9" s="110" t="s">
        <v>268</v>
      </c>
      <c r="X9" s="95" t="s">
        <v>265</v>
      </c>
    </row>
    <row r="10" spans="1:24" ht="151.5" customHeight="1">
      <c r="A10" s="26">
        <v>2</v>
      </c>
      <c r="B10" s="28" t="s">
        <v>148</v>
      </c>
      <c r="C10" s="26">
        <v>2.1</v>
      </c>
      <c r="D10" s="28" t="s">
        <v>149</v>
      </c>
      <c r="E10" s="27" t="s">
        <v>37</v>
      </c>
      <c r="F10" s="29" t="s">
        <v>32</v>
      </c>
      <c r="G10" s="29" t="s">
        <v>39</v>
      </c>
      <c r="H10" s="30" t="s">
        <v>132</v>
      </c>
      <c r="I10" s="27" t="s">
        <v>168</v>
      </c>
      <c r="J10" s="27" t="s">
        <v>126</v>
      </c>
      <c r="K10" s="26" t="s">
        <v>128</v>
      </c>
      <c r="L10" s="29" t="s">
        <v>35</v>
      </c>
      <c r="M10" s="26" t="s">
        <v>27</v>
      </c>
      <c r="N10" s="26" t="s">
        <v>28</v>
      </c>
      <c r="O10" s="26" t="s">
        <v>29</v>
      </c>
      <c r="P10" s="26" t="s">
        <v>30</v>
      </c>
      <c r="Q10" s="96">
        <v>25</v>
      </c>
      <c r="R10" s="96">
        <v>25</v>
      </c>
      <c r="S10" s="128">
        <f>Q10/R10</f>
        <v>1</v>
      </c>
      <c r="T10" s="128">
        <f>(S10/L10)</f>
        <v>1.0526315789473684</v>
      </c>
      <c r="U10" s="126" t="str">
        <f>IF(S10&gt;=95%,$P$6,IF(S10&gt;=70%,$O$6,IF(S10&gt;=50%,$N$6,IF(S10&lt;50%,$M$6,"ojo"))))</f>
        <v>SATISFACTORIO</v>
      </c>
      <c r="V10" s="111" t="s">
        <v>230</v>
      </c>
      <c r="W10" s="111" t="s">
        <v>230</v>
      </c>
      <c r="X10" s="96" t="s">
        <v>264</v>
      </c>
    </row>
    <row r="11" spans="1:24" ht="163.5" customHeight="1">
      <c r="A11" s="31">
        <v>1</v>
      </c>
      <c r="B11" s="35" t="s">
        <v>150</v>
      </c>
      <c r="C11" s="36">
        <v>1.2</v>
      </c>
      <c r="D11" s="35" t="s">
        <v>133</v>
      </c>
      <c r="E11" s="34" t="s">
        <v>40</v>
      </c>
      <c r="F11" s="31" t="s">
        <v>32</v>
      </c>
      <c r="G11" s="31" t="s">
        <v>41</v>
      </c>
      <c r="H11" s="33" t="s">
        <v>72</v>
      </c>
      <c r="I11" s="31" t="s">
        <v>205</v>
      </c>
      <c r="J11" s="32" t="s">
        <v>126</v>
      </c>
      <c r="K11" s="31" t="s">
        <v>128</v>
      </c>
      <c r="L11" s="37">
        <v>0.95</v>
      </c>
      <c r="M11" s="31" t="s">
        <v>27</v>
      </c>
      <c r="N11" s="31" t="s">
        <v>28</v>
      </c>
      <c r="O11" s="31" t="s">
        <v>29</v>
      </c>
      <c r="P11" s="31" t="s">
        <v>30</v>
      </c>
      <c r="Q11" s="97">
        <v>7028</v>
      </c>
      <c r="R11" s="97">
        <v>7028</v>
      </c>
      <c r="S11" s="37">
        <f>Q11/R11</f>
        <v>1</v>
      </c>
      <c r="T11" s="32">
        <f>(S11/L11)</f>
        <v>1.0526315789473684</v>
      </c>
      <c r="U11" s="126" t="str">
        <f>IF(S11&gt;=95%,$P$6,IF(S11&gt;=70%,$O$6,IF(S11&gt;=50%,$N$6,IF(S11&lt;50%,$M$6,"ojo"))))</f>
        <v>SATISFACTORIO</v>
      </c>
      <c r="V11" s="112" t="s">
        <v>231</v>
      </c>
      <c r="W11" s="112" t="s">
        <v>269</v>
      </c>
      <c r="X11" s="98" t="s">
        <v>265</v>
      </c>
    </row>
    <row r="12" spans="1:24" ht="111.75" customHeight="1">
      <c r="A12" s="38">
        <v>5</v>
      </c>
      <c r="B12" s="42" t="s">
        <v>135</v>
      </c>
      <c r="C12" s="39">
        <v>5.3</v>
      </c>
      <c r="D12" s="41" t="s">
        <v>134</v>
      </c>
      <c r="E12" s="39" t="s">
        <v>42</v>
      </c>
      <c r="F12" s="38" t="s">
        <v>32</v>
      </c>
      <c r="G12" s="39" t="s">
        <v>43</v>
      </c>
      <c r="H12" s="40" t="s">
        <v>44</v>
      </c>
      <c r="I12" s="39" t="s">
        <v>177</v>
      </c>
      <c r="J12" s="39" t="s">
        <v>126</v>
      </c>
      <c r="K12" s="39" t="s">
        <v>127</v>
      </c>
      <c r="L12" s="43">
        <v>0.95</v>
      </c>
      <c r="M12" s="80" t="s">
        <v>27</v>
      </c>
      <c r="N12" s="81" t="s">
        <v>28</v>
      </c>
      <c r="O12" s="82" t="s">
        <v>29</v>
      </c>
      <c r="P12" s="83" t="s">
        <v>30</v>
      </c>
      <c r="Q12" s="99" t="s">
        <v>222</v>
      </c>
      <c r="R12" s="99" t="s">
        <v>222</v>
      </c>
      <c r="S12" s="43" t="s">
        <v>222</v>
      </c>
      <c r="T12" s="43" t="s">
        <v>222</v>
      </c>
      <c r="U12" s="43" t="s">
        <v>222</v>
      </c>
      <c r="V12" s="120" t="s">
        <v>232</v>
      </c>
      <c r="W12" s="99" t="s">
        <v>222</v>
      </c>
      <c r="X12" s="100" t="s">
        <v>266</v>
      </c>
    </row>
    <row r="13" spans="1:24" ht="332.25" customHeight="1">
      <c r="A13" s="44">
        <v>5</v>
      </c>
      <c r="B13" s="46" t="s">
        <v>135</v>
      </c>
      <c r="C13" s="44">
        <v>5.5</v>
      </c>
      <c r="D13" s="46" t="s">
        <v>151</v>
      </c>
      <c r="E13" s="44" t="s">
        <v>45</v>
      </c>
      <c r="F13" s="45" t="s">
        <v>38</v>
      </c>
      <c r="G13" s="44" t="s">
        <v>46</v>
      </c>
      <c r="H13" s="48" t="s">
        <v>110</v>
      </c>
      <c r="I13" s="44" t="s">
        <v>206</v>
      </c>
      <c r="J13" s="44" t="s">
        <v>126</v>
      </c>
      <c r="K13" s="44" t="s">
        <v>127</v>
      </c>
      <c r="L13" s="47">
        <v>1</v>
      </c>
      <c r="M13" s="84" t="s">
        <v>27</v>
      </c>
      <c r="N13" s="85" t="s">
        <v>28</v>
      </c>
      <c r="O13" s="86" t="s">
        <v>29</v>
      </c>
      <c r="P13" s="87" t="s">
        <v>30</v>
      </c>
      <c r="Q13" s="101" t="s">
        <v>222</v>
      </c>
      <c r="R13" s="101" t="s">
        <v>222</v>
      </c>
      <c r="S13" s="101" t="s">
        <v>222</v>
      </c>
      <c r="T13" s="101" t="s">
        <v>222</v>
      </c>
      <c r="U13" s="101" t="s">
        <v>222</v>
      </c>
      <c r="V13" s="121" t="s">
        <v>233</v>
      </c>
      <c r="W13" s="101" t="s">
        <v>222</v>
      </c>
      <c r="X13" s="101" t="s">
        <v>266</v>
      </c>
    </row>
    <row r="14" spans="1:24" ht="123.75" customHeight="1">
      <c r="A14" s="44">
        <v>3</v>
      </c>
      <c r="B14" s="46" t="s">
        <v>131</v>
      </c>
      <c r="C14" s="44">
        <v>3.7</v>
      </c>
      <c r="D14" s="46" t="s">
        <v>136</v>
      </c>
      <c r="E14" s="44" t="s">
        <v>45</v>
      </c>
      <c r="F14" s="45" t="s">
        <v>108</v>
      </c>
      <c r="G14" s="44" t="s">
        <v>47</v>
      </c>
      <c r="H14" s="48" t="s">
        <v>107</v>
      </c>
      <c r="I14" s="44" t="s">
        <v>207</v>
      </c>
      <c r="J14" s="44" t="s">
        <v>126</v>
      </c>
      <c r="K14" s="44" t="s">
        <v>128</v>
      </c>
      <c r="L14" s="47">
        <v>1</v>
      </c>
      <c r="M14" s="84" t="s">
        <v>27</v>
      </c>
      <c r="N14" s="85" t="s">
        <v>28</v>
      </c>
      <c r="O14" s="86" t="s">
        <v>29</v>
      </c>
      <c r="P14" s="87" t="s">
        <v>30</v>
      </c>
      <c r="Q14" s="101">
        <v>0.5</v>
      </c>
      <c r="R14" s="101">
        <v>1</v>
      </c>
      <c r="S14" s="47">
        <f aca="true" t="shared" si="0" ref="S14:S24">Q14/R14</f>
        <v>0.5</v>
      </c>
      <c r="T14" s="47">
        <f aca="true" t="shared" si="1" ref="T14:T24">(S14/L14)</f>
        <v>0.5</v>
      </c>
      <c r="U14" s="126" t="str">
        <f aca="true" t="shared" si="2" ref="U14:U24">IF(S14&gt;=95%,$P$6,IF(S14&gt;=70%,$O$6,IF(S14&gt;=50%,$N$6,IF(S14&lt;50%,$M$6,"ojo"))))</f>
        <v>MINIMO</v>
      </c>
      <c r="V14" s="121" t="s">
        <v>234</v>
      </c>
      <c r="W14" s="121" t="s">
        <v>283</v>
      </c>
      <c r="X14" s="101" t="s">
        <v>266</v>
      </c>
    </row>
    <row r="15" spans="1:24" ht="147.75" customHeight="1">
      <c r="A15" s="44">
        <v>3</v>
      </c>
      <c r="B15" s="46" t="s">
        <v>131</v>
      </c>
      <c r="C15" s="44">
        <v>3.11</v>
      </c>
      <c r="D15" s="46" t="s">
        <v>152</v>
      </c>
      <c r="E15" s="44" t="s">
        <v>45</v>
      </c>
      <c r="F15" s="45" t="s">
        <v>32</v>
      </c>
      <c r="G15" s="44" t="s">
        <v>48</v>
      </c>
      <c r="H15" s="48" t="s">
        <v>109</v>
      </c>
      <c r="I15" s="44" t="s">
        <v>208</v>
      </c>
      <c r="J15" s="44" t="s">
        <v>126</v>
      </c>
      <c r="K15" s="44" t="s">
        <v>128</v>
      </c>
      <c r="L15" s="47">
        <v>1</v>
      </c>
      <c r="M15" s="84" t="s">
        <v>27</v>
      </c>
      <c r="N15" s="85" t="s">
        <v>28</v>
      </c>
      <c r="O15" s="86" t="s">
        <v>29</v>
      </c>
      <c r="P15" s="87" t="s">
        <v>30</v>
      </c>
      <c r="Q15" s="101">
        <v>139</v>
      </c>
      <c r="R15" s="101">
        <v>150</v>
      </c>
      <c r="S15" s="47">
        <f t="shared" si="0"/>
        <v>0.9266666666666666</v>
      </c>
      <c r="T15" s="47">
        <f t="shared" si="1"/>
        <v>0.9266666666666666</v>
      </c>
      <c r="U15" s="126" t="str">
        <f t="shared" si="2"/>
        <v>ACEPTABLE</v>
      </c>
      <c r="V15" s="121" t="s">
        <v>235</v>
      </c>
      <c r="W15" s="121" t="s">
        <v>284</v>
      </c>
      <c r="X15" s="101" t="s">
        <v>266</v>
      </c>
    </row>
    <row r="16" spans="1:24" ht="206.25" customHeight="1">
      <c r="A16" s="44">
        <v>3</v>
      </c>
      <c r="B16" s="46" t="s">
        <v>131</v>
      </c>
      <c r="C16" s="44">
        <v>3.8</v>
      </c>
      <c r="D16" s="46" t="s">
        <v>154</v>
      </c>
      <c r="E16" s="44" t="s">
        <v>45</v>
      </c>
      <c r="F16" s="45" t="s">
        <v>108</v>
      </c>
      <c r="G16" s="44" t="s">
        <v>114</v>
      </c>
      <c r="H16" s="48" t="s">
        <v>121</v>
      </c>
      <c r="I16" s="44" t="s">
        <v>209</v>
      </c>
      <c r="J16" s="44" t="s">
        <v>126</v>
      </c>
      <c r="K16" s="44" t="s">
        <v>128</v>
      </c>
      <c r="L16" s="47">
        <v>1</v>
      </c>
      <c r="M16" s="84" t="s">
        <v>27</v>
      </c>
      <c r="N16" s="85" t="s">
        <v>28</v>
      </c>
      <c r="O16" s="86" t="s">
        <v>29</v>
      </c>
      <c r="P16" s="87" t="s">
        <v>30</v>
      </c>
      <c r="Q16" s="101">
        <v>108169</v>
      </c>
      <c r="R16" s="101">
        <v>108169</v>
      </c>
      <c r="S16" s="47">
        <f t="shared" si="0"/>
        <v>1</v>
      </c>
      <c r="T16" s="47">
        <f t="shared" si="1"/>
        <v>1</v>
      </c>
      <c r="U16" s="126" t="str">
        <f t="shared" si="2"/>
        <v>SATISFACTORIO</v>
      </c>
      <c r="V16" s="121" t="s">
        <v>236</v>
      </c>
      <c r="W16" s="121" t="s">
        <v>292</v>
      </c>
      <c r="X16" s="101" t="s">
        <v>266</v>
      </c>
    </row>
    <row r="17" spans="1:24" ht="231.75" customHeight="1">
      <c r="A17" s="49">
        <v>3</v>
      </c>
      <c r="B17" s="122" t="s">
        <v>178</v>
      </c>
      <c r="C17" s="50" t="s">
        <v>179</v>
      </c>
      <c r="D17" s="122" t="s">
        <v>180</v>
      </c>
      <c r="E17" s="49" t="s">
        <v>49</v>
      </c>
      <c r="F17" s="49" t="s">
        <v>33</v>
      </c>
      <c r="G17" s="50" t="s">
        <v>160</v>
      </c>
      <c r="H17" s="123" t="s">
        <v>181</v>
      </c>
      <c r="I17" s="49" t="s">
        <v>210</v>
      </c>
      <c r="J17" s="49" t="s">
        <v>126</v>
      </c>
      <c r="K17" s="50" t="s">
        <v>128</v>
      </c>
      <c r="L17" s="124">
        <v>1</v>
      </c>
      <c r="M17" s="49" t="s">
        <v>27</v>
      </c>
      <c r="N17" s="49" t="s">
        <v>28</v>
      </c>
      <c r="O17" s="50" t="s">
        <v>29</v>
      </c>
      <c r="P17" s="49" t="s">
        <v>30</v>
      </c>
      <c r="Q17" s="102">
        <v>121</v>
      </c>
      <c r="R17" s="102">
        <v>135</v>
      </c>
      <c r="S17" s="129">
        <f t="shared" si="0"/>
        <v>0.8962962962962963</v>
      </c>
      <c r="T17" s="129">
        <f t="shared" si="1"/>
        <v>0.8962962962962963</v>
      </c>
      <c r="U17" s="126" t="str">
        <f t="shared" si="2"/>
        <v>ACEPTABLE</v>
      </c>
      <c r="V17" s="113" t="s">
        <v>237</v>
      </c>
      <c r="W17" s="113" t="s">
        <v>285</v>
      </c>
      <c r="X17" s="102" t="s">
        <v>266</v>
      </c>
    </row>
    <row r="18" spans="1:24" ht="240.75" customHeight="1">
      <c r="A18" s="49">
        <v>3</v>
      </c>
      <c r="B18" s="122" t="s">
        <v>178</v>
      </c>
      <c r="C18" s="50" t="s">
        <v>179</v>
      </c>
      <c r="D18" s="122" t="s">
        <v>136</v>
      </c>
      <c r="E18" s="49" t="s">
        <v>49</v>
      </c>
      <c r="F18" s="49" t="s">
        <v>38</v>
      </c>
      <c r="G18" s="50" t="s">
        <v>182</v>
      </c>
      <c r="H18" s="123" t="s">
        <v>183</v>
      </c>
      <c r="I18" s="49" t="s">
        <v>211</v>
      </c>
      <c r="J18" s="49" t="s">
        <v>137</v>
      </c>
      <c r="K18" s="50" t="s">
        <v>127</v>
      </c>
      <c r="L18" s="124">
        <v>1</v>
      </c>
      <c r="M18" s="49" t="s">
        <v>27</v>
      </c>
      <c r="N18" s="49" t="s">
        <v>28</v>
      </c>
      <c r="O18" s="50" t="s">
        <v>29</v>
      </c>
      <c r="P18" s="49" t="s">
        <v>30</v>
      </c>
      <c r="Q18" s="102">
        <v>9</v>
      </c>
      <c r="R18" s="102">
        <v>12</v>
      </c>
      <c r="S18" s="129">
        <f t="shared" si="0"/>
        <v>0.75</v>
      </c>
      <c r="T18" s="129">
        <f t="shared" si="1"/>
        <v>0.75</v>
      </c>
      <c r="U18" s="126" t="str">
        <f t="shared" si="2"/>
        <v>ACEPTABLE</v>
      </c>
      <c r="V18" s="113" t="s">
        <v>263</v>
      </c>
      <c r="W18" s="113" t="s">
        <v>286</v>
      </c>
      <c r="X18" s="102" t="s">
        <v>266</v>
      </c>
    </row>
    <row r="19" spans="1:24" ht="137.25" customHeight="1">
      <c r="A19" s="49">
        <v>3</v>
      </c>
      <c r="B19" s="122" t="s">
        <v>131</v>
      </c>
      <c r="C19" s="50" t="s">
        <v>184</v>
      </c>
      <c r="D19" s="122" t="s">
        <v>136</v>
      </c>
      <c r="E19" s="49" t="s">
        <v>49</v>
      </c>
      <c r="F19" s="49" t="s">
        <v>38</v>
      </c>
      <c r="G19" s="50" t="s">
        <v>185</v>
      </c>
      <c r="H19" s="123" t="s">
        <v>186</v>
      </c>
      <c r="I19" s="49" t="s">
        <v>187</v>
      </c>
      <c r="J19" s="49" t="s">
        <v>126</v>
      </c>
      <c r="K19" s="50" t="s">
        <v>127</v>
      </c>
      <c r="L19" s="124">
        <v>1</v>
      </c>
      <c r="M19" s="49" t="s">
        <v>27</v>
      </c>
      <c r="N19" s="49" t="s">
        <v>28</v>
      </c>
      <c r="O19" s="50" t="s">
        <v>29</v>
      </c>
      <c r="P19" s="49" t="s">
        <v>30</v>
      </c>
      <c r="Q19" s="102" t="s">
        <v>222</v>
      </c>
      <c r="R19" s="102" t="s">
        <v>222</v>
      </c>
      <c r="S19" s="102" t="s">
        <v>222</v>
      </c>
      <c r="T19" s="102" t="s">
        <v>222</v>
      </c>
      <c r="U19" s="102" t="s">
        <v>222</v>
      </c>
      <c r="V19" s="113" t="s">
        <v>238</v>
      </c>
      <c r="W19" s="113" t="s">
        <v>287</v>
      </c>
      <c r="X19" s="102" t="s">
        <v>266</v>
      </c>
    </row>
    <row r="20" spans="1:24" ht="308.25" customHeight="1">
      <c r="A20" s="49">
        <v>3</v>
      </c>
      <c r="B20" s="122" t="s">
        <v>131</v>
      </c>
      <c r="C20" s="50" t="s">
        <v>188</v>
      </c>
      <c r="D20" s="122" t="s">
        <v>189</v>
      </c>
      <c r="E20" s="49" t="s">
        <v>49</v>
      </c>
      <c r="F20" s="49" t="s">
        <v>32</v>
      </c>
      <c r="G20" s="50" t="s">
        <v>190</v>
      </c>
      <c r="H20" s="123" t="s">
        <v>191</v>
      </c>
      <c r="I20" s="49" t="s">
        <v>212</v>
      </c>
      <c r="J20" s="49" t="s">
        <v>126</v>
      </c>
      <c r="K20" s="50" t="s">
        <v>127</v>
      </c>
      <c r="L20" s="124">
        <v>1</v>
      </c>
      <c r="M20" s="49" t="s">
        <v>27</v>
      </c>
      <c r="N20" s="49" t="s">
        <v>28</v>
      </c>
      <c r="O20" s="50" t="s">
        <v>29</v>
      </c>
      <c r="P20" s="49" t="s">
        <v>30</v>
      </c>
      <c r="Q20" s="102">
        <v>5</v>
      </c>
      <c r="R20" s="102">
        <v>5</v>
      </c>
      <c r="S20" s="129">
        <f t="shared" si="0"/>
        <v>1</v>
      </c>
      <c r="T20" s="129">
        <f t="shared" si="1"/>
        <v>1</v>
      </c>
      <c r="U20" s="126" t="str">
        <f t="shared" si="2"/>
        <v>SATISFACTORIO</v>
      </c>
      <c r="V20" s="113" t="s">
        <v>239</v>
      </c>
      <c r="W20" s="113" t="s">
        <v>288</v>
      </c>
      <c r="X20" s="102" t="s">
        <v>266</v>
      </c>
    </row>
    <row r="21" spans="1:24" ht="213.75" customHeight="1">
      <c r="A21" s="49">
        <v>3</v>
      </c>
      <c r="B21" s="122" t="s">
        <v>131</v>
      </c>
      <c r="C21" s="50" t="s">
        <v>188</v>
      </c>
      <c r="D21" s="122" t="s">
        <v>189</v>
      </c>
      <c r="E21" s="49" t="s">
        <v>49</v>
      </c>
      <c r="F21" s="49" t="s">
        <v>33</v>
      </c>
      <c r="G21" s="50" t="s">
        <v>192</v>
      </c>
      <c r="H21" s="123" t="s">
        <v>193</v>
      </c>
      <c r="I21" s="49" t="s">
        <v>213</v>
      </c>
      <c r="J21" s="49" t="s">
        <v>126</v>
      </c>
      <c r="K21" s="50" t="s">
        <v>128</v>
      </c>
      <c r="L21" s="124">
        <v>1</v>
      </c>
      <c r="M21" s="49" t="s">
        <v>27</v>
      </c>
      <c r="N21" s="49" t="s">
        <v>28</v>
      </c>
      <c r="O21" s="50" t="s">
        <v>29</v>
      </c>
      <c r="P21" s="49" t="s">
        <v>30</v>
      </c>
      <c r="Q21" s="102">
        <v>3</v>
      </c>
      <c r="R21" s="102">
        <v>3</v>
      </c>
      <c r="S21" s="129">
        <f t="shared" si="0"/>
        <v>1</v>
      </c>
      <c r="T21" s="129">
        <f t="shared" si="1"/>
        <v>1</v>
      </c>
      <c r="U21" s="126" t="str">
        <f t="shared" si="2"/>
        <v>SATISFACTORIO</v>
      </c>
      <c r="V21" s="113" t="s">
        <v>240</v>
      </c>
      <c r="W21" s="113" t="s">
        <v>289</v>
      </c>
      <c r="X21" s="102" t="s">
        <v>266</v>
      </c>
    </row>
    <row r="22" spans="1:24" ht="193.5" customHeight="1">
      <c r="A22" s="49">
        <v>3</v>
      </c>
      <c r="B22" s="122" t="s">
        <v>131</v>
      </c>
      <c r="C22" s="50" t="s">
        <v>188</v>
      </c>
      <c r="D22" s="122" t="s">
        <v>189</v>
      </c>
      <c r="E22" s="49" t="s">
        <v>49</v>
      </c>
      <c r="F22" s="49" t="s">
        <v>38</v>
      </c>
      <c r="G22" s="50" t="s">
        <v>194</v>
      </c>
      <c r="H22" s="123" t="s">
        <v>195</v>
      </c>
      <c r="I22" s="49" t="s">
        <v>214</v>
      </c>
      <c r="J22" s="49" t="s">
        <v>126</v>
      </c>
      <c r="K22" s="50" t="s">
        <v>196</v>
      </c>
      <c r="L22" s="124">
        <v>1</v>
      </c>
      <c r="M22" s="49" t="s">
        <v>223</v>
      </c>
      <c r="N22" s="49" t="s">
        <v>224</v>
      </c>
      <c r="O22" s="50" t="s">
        <v>225</v>
      </c>
      <c r="P22" s="49" t="s">
        <v>226</v>
      </c>
      <c r="Q22" s="102">
        <v>19</v>
      </c>
      <c r="R22" s="102">
        <v>170</v>
      </c>
      <c r="S22" s="129">
        <f t="shared" si="0"/>
        <v>0.11176470588235295</v>
      </c>
      <c r="T22" s="129">
        <f t="shared" si="1"/>
        <v>0.11176470588235295</v>
      </c>
      <c r="U22" s="126" t="str">
        <f>IF(S22&lt;=25%,$P$6,IF(S22&lt;=50%,$O$6,IF(S22&lt;=75%,$N$6,IF(S22&gt;75%,$M$6,"ojo"))))</f>
        <v>SATISFACTORIO</v>
      </c>
      <c r="V22" s="113" t="s">
        <v>262</v>
      </c>
      <c r="W22" s="113" t="s">
        <v>290</v>
      </c>
      <c r="X22" s="102" t="s">
        <v>266</v>
      </c>
    </row>
    <row r="23" spans="1:24" ht="177" customHeight="1">
      <c r="A23" s="49">
        <v>3</v>
      </c>
      <c r="B23" s="122" t="s">
        <v>131</v>
      </c>
      <c r="C23" s="50" t="s">
        <v>188</v>
      </c>
      <c r="D23" s="122" t="s">
        <v>189</v>
      </c>
      <c r="E23" s="49" t="s">
        <v>49</v>
      </c>
      <c r="F23" s="49" t="s">
        <v>32</v>
      </c>
      <c r="G23" s="50" t="s">
        <v>197</v>
      </c>
      <c r="H23" s="123" t="s">
        <v>198</v>
      </c>
      <c r="I23" s="49" t="s">
        <v>215</v>
      </c>
      <c r="J23" s="49" t="s">
        <v>126</v>
      </c>
      <c r="K23" s="50" t="s">
        <v>128</v>
      </c>
      <c r="L23" s="124">
        <v>1</v>
      </c>
      <c r="M23" s="49" t="s">
        <v>27</v>
      </c>
      <c r="N23" s="49" t="s">
        <v>28</v>
      </c>
      <c r="O23" s="50" t="s">
        <v>29</v>
      </c>
      <c r="P23" s="49" t="s">
        <v>30</v>
      </c>
      <c r="Q23" s="102">
        <v>4</v>
      </c>
      <c r="R23" s="102">
        <v>4</v>
      </c>
      <c r="S23" s="129">
        <f t="shared" si="0"/>
        <v>1</v>
      </c>
      <c r="T23" s="129">
        <f t="shared" si="1"/>
        <v>1</v>
      </c>
      <c r="U23" s="126" t="str">
        <f t="shared" si="2"/>
        <v>SATISFACTORIO</v>
      </c>
      <c r="V23" s="113" t="s">
        <v>242</v>
      </c>
      <c r="W23" s="113" t="s">
        <v>291</v>
      </c>
      <c r="X23" s="102" t="s">
        <v>266</v>
      </c>
    </row>
    <row r="24" spans="1:24" ht="283.5" customHeight="1">
      <c r="A24" s="49">
        <v>3</v>
      </c>
      <c r="B24" s="122" t="s">
        <v>131</v>
      </c>
      <c r="C24" s="50" t="s">
        <v>188</v>
      </c>
      <c r="D24" s="122" t="s">
        <v>189</v>
      </c>
      <c r="E24" s="49" t="s">
        <v>49</v>
      </c>
      <c r="F24" s="49" t="s">
        <v>32</v>
      </c>
      <c r="G24" s="50" t="s">
        <v>199</v>
      </c>
      <c r="H24" s="123" t="s">
        <v>200</v>
      </c>
      <c r="I24" s="49" t="s">
        <v>216</v>
      </c>
      <c r="J24" s="49" t="s">
        <v>126</v>
      </c>
      <c r="K24" s="50" t="s">
        <v>128</v>
      </c>
      <c r="L24" s="124">
        <v>1</v>
      </c>
      <c r="M24" s="49" t="s">
        <v>27</v>
      </c>
      <c r="N24" s="49" t="s">
        <v>28</v>
      </c>
      <c r="O24" s="50" t="s">
        <v>29</v>
      </c>
      <c r="P24" s="49" t="s">
        <v>30</v>
      </c>
      <c r="Q24" s="102">
        <v>8</v>
      </c>
      <c r="R24" s="102">
        <v>8</v>
      </c>
      <c r="S24" s="129">
        <f t="shared" si="0"/>
        <v>1</v>
      </c>
      <c r="T24" s="129">
        <f t="shared" si="1"/>
        <v>1</v>
      </c>
      <c r="U24" s="126" t="str">
        <f t="shared" si="2"/>
        <v>SATISFACTORIO</v>
      </c>
      <c r="V24" s="113" t="s">
        <v>256</v>
      </c>
      <c r="W24" s="113" t="s">
        <v>293</v>
      </c>
      <c r="X24" s="102" t="s">
        <v>266</v>
      </c>
    </row>
    <row r="25" spans="1:24" ht="199.5" customHeight="1">
      <c r="A25" s="49">
        <v>3</v>
      </c>
      <c r="B25" s="122" t="s">
        <v>131</v>
      </c>
      <c r="C25" s="50" t="s">
        <v>188</v>
      </c>
      <c r="D25" s="122" t="s">
        <v>189</v>
      </c>
      <c r="E25" s="49" t="s">
        <v>49</v>
      </c>
      <c r="F25" s="49" t="s">
        <v>38</v>
      </c>
      <c r="G25" s="50" t="s">
        <v>201</v>
      </c>
      <c r="H25" s="123" t="s">
        <v>202</v>
      </c>
      <c r="I25" s="49" t="s">
        <v>217</v>
      </c>
      <c r="J25" s="49" t="s">
        <v>126</v>
      </c>
      <c r="K25" s="50" t="s">
        <v>127</v>
      </c>
      <c r="L25" s="124">
        <v>1</v>
      </c>
      <c r="M25" s="49" t="s">
        <v>27</v>
      </c>
      <c r="N25" s="49" t="s">
        <v>28</v>
      </c>
      <c r="O25" s="50" t="s">
        <v>29</v>
      </c>
      <c r="P25" s="49" t="s">
        <v>30</v>
      </c>
      <c r="Q25" s="102">
        <v>62</v>
      </c>
      <c r="R25" s="102">
        <v>70</v>
      </c>
      <c r="S25" s="129">
        <f>Q25/R25</f>
        <v>0.8857142857142857</v>
      </c>
      <c r="T25" s="129">
        <f>(S25/L25)</f>
        <v>0.8857142857142857</v>
      </c>
      <c r="U25" s="126" t="str">
        <f>IF(S25&gt;=95%,$P$6,IF(S25&gt;=70%,$O$6,IF(S25&gt;=50%,$N$6,IF(S25&lt;50%,$M$6,"ojo"))))</f>
        <v>ACEPTABLE</v>
      </c>
      <c r="V25" s="113" t="s">
        <v>257</v>
      </c>
      <c r="W25" s="113" t="s">
        <v>294</v>
      </c>
      <c r="X25" s="102" t="s">
        <v>266</v>
      </c>
    </row>
    <row r="26" spans="1:24" ht="189" customHeight="1">
      <c r="A26" s="51">
        <v>5</v>
      </c>
      <c r="B26" s="52" t="s">
        <v>155</v>
      </c>
      <c r="C26" s="51">
        <v>5.2</v>
      </c>
      <c r="D26" s="52" t="s">
        <v>138</v>
      </c>
      <c r="E26" s="51" t="s">
        <v>116</v>
      </c>
      <c r="F26" s="51" t="s">
        <v>32</v>
      </c>
      <c r="G26" s="51" t="s">
        <v>50</v>
      </c>
      <c r="H26" s="54" t="s">
        <v>67</v>
      </c>
      <c r="I26" s="51" t="s">
        <v>139</v>
      </c>
      <c r="J26" s="51" t="s">
        <v>126</v>
      </c>
      <c r="K26" s="51" t="s">
        <v>127</v>
      </c>
      <c r="L26" s="53">
        <v>0.95</v>
      </c>
      <c r="M26" s="51" t="s">
        <v>27</v>
      </c>
      <c r="N26" s="51" t="s">
        <v>28</v>
      </c>
      <c r="O26" s="51" t="s">
        <v>29</v>
      </c>
      <c r="P26" s="51" t="s">
        <v>30</v>
      </c>
      <c r="Q26" s="103">
        <v>473817569726</v>
      </c>
      <c r="R26" s="103">
        <v>485963247605</v>
      </c>
      <c r="S26" s="53">
        <f aca="true" t="shared" si="3" ref="S26:S35">Q26/R26</f>
        <v>0.9750070032273876</v>
      </c>
      <c r="T26" s="53">
        <f aca="true" t="shared" si="4" ref="T26:T31">(S26/L26)</f>
        <v>1.026323161291987</v>
      </c>
      <c r="U26" s="126" t="str">
        <f aca="true" t="shared" si="5" ref="U26:U35">IF(S26&gt;=95%,$P$6,IF(S26&gt;=70%,$O$6,IF(S26&gt;=50%,$N$6,IF(S26&lt;50%,$M$6,"ojo"))))</f>
        <v>SATISFACTORIO</v>
      </c>
      <c r="V26" s="103" t="s">
        <v>241</v>
      </c>
      <c r="W26" s="114" t="s">
        <v>280</v>
      </c>
      <c r="X26" s="103" t="s">
        <v>264</v>
      </c>
    </row>
    <row r="27" spans="1:24" ht="192.75" customHeight="1">
      <c r="A27" s="51">
        <v>5</v>
      </c>
      <c r="B27" s="52" t="s">
        <v>135</v>
      </c>
      <c r="C27" s="51">
        <v>5.2</v>
      </c>
      <c r="D27" s="52" t="s">
        <v>138</v>
      </c>
      <c r="E27" s="51" t="s">
        <v>116</v>
      </c>
      <c r="F27" s="51" t="s">
        <v>32</v>
      </c>
      <c r="G27" s="51" t="s">
        <v>51</v>
      </c>
      <c r="H27" s="54" t="s">
        <v>68</v>
      </c>
      <c r="I27" s="51" t="s">
        <v>140</v>
      </c>
      <c r="J27" s="51" t="s">
        <v>126</v>
      </c>
      <c r="K27" s="51" t="s">
        <v>127</v>
      </c>
      <c r="L27" s="53">
        <v>0.95</v>
      </c>
      <c r="M27" s="51" t="s">
        <v>27</v>
      </c>
      <c r="N27" s="51" t="s">
        <v>28</v>
      </c>
      <c r="O27" s="51" t="s">
        <v>29</v>
      </c>
      <c r="P27" s="51" t="s">
        <v>30</v>
      </c>
      <c r="Q27" s="103">
        <v>78852015239</v>
      </c>
      <c r="R27" s="103">
        <v>80980140477</v>
      </c>
      <c r="S27" s="53">
        <f>Q27/R27</f>
        <v>0.9737204057011432</v>
      </c>
      <c r="T27" s="53">
        <f>(S27/L27)</f>
        <v>1.0249688481064665</v>
      </c>
      <c r="U27" s="126" t="str">
        <f>IF(S27&gt;=95%,$P$6,IF(S27&gt;=70%,$O$6,IF(S27&gt;=50%,$N$6,IF(S27&lt;50%,$M$6,"ojo"))))</f>
        <v>SATISFACTORIO</v>
      </c>
      <c r="V27" s="103" t="s">
        <v>241</v>
      </c>
      <c r="W27" s="114" t="s">
        <v>279</v>
      </c>
      <c r="X27" s="103" t="s">
        <v>264</v>
      </c>
    </row>
    <row r="28" spans="1:24" ht="150.75" customHeight="1">
      <c r="A28" s="51">
        <v>5</v>
      </c>
      <c r="B28" s="52" t="s">
        <v>135</v>
      </c>
      <c r="C28" s="51">
        <v>5.1</v>
      </c>
      <c r="D28" s="52" t="s">
        <v>156</v>
      </c>
      <c r="E28" s="51" t="s">
        <v>115</v>
      </c>
      <c r="F28" s="51" t="s">
        <v>175</v>
      </c>
      <c r="G28" s="51" t="s">
        <v>52</v>
      </c>
      <c r="H28" s="54" t="s">
        <v>117</v>
      </c>
      <c r="I28" s="51" t="s">
        <v>141</v>
      </c>
      <c r="J28" s="51" t="s">
        <v>126</v>
      </c>
      <c r="K28" s="51" t="s">
        <v>128</v>
      </c>
      <c r="L28" s="53">
        <v>0.95</v>
      </c>
      <c r="M28" s="51" t="s">
        <v>27</v>
      </c>
      <c r="N28" s="51" t="s">
        <v>28</v>
      </c>
      <c r="O28" s="51" t="s">
        <v>29</v>
      </c>
      <c r="P28" s="51" t="s">
        <v>30</v>
      </c>
      <c r="Q28" s="103">
        <v>1</v>
      </c>
      <c r="R28" s="103">
        <v>1</v>
      </c>
      <c r="S28" s="53">
        <f t="shared" si="3"/>
        <v>1</v>
      </c>
      <c r="T28" s="53">
        <f t="shared" si="4"/>
        <v>1.0526315789473684</v>
      </c>
      <c r="U28" s="126" t="str">
        <f t="shared" si="5"/>
        <v>SATISFACTORIO</v>
      </c>
      <c r="V28" s="114" t="s">
        <v>243</v>
      </c>
      <c r="W28" s="114" t="s">
        <v>270</v>
      </c>
      <c r="X28" s="103" t="s">
        <v>265</v>
      </c>
    </row>
    <row r="29" spans="1:24" ht="137.25" customHeight="1">
      <c r="A29" s="51">
        <v>5</v>
      </c>
      <c r="B29" s="52" t="s">
        <v>135</v>
      </c>
      <c r="C29" s="51">
        <v>5.1</v>
      </c>
      <c r="D29" s="52" t="s">
        <v>156</v>
      </c>
      <c r="E29" s="51" t="s">
        <v>115</v>
      </c>
      <c r="F29" s="51" t="s">
        <v>175</v>
      </c>
      <c r="G29" s="51" t="s">
        <v>53</v>
      </c>
      <c r="H29" s="54" t="s">
        <v>118</v>
      </c>
      <c r="I29" s="51" t="s">
        <v>142</v>
      </c>
      <c r="J29" s="51" t="s">
        <v>126</v>
      </c>
      <c r="K29" s="51" t="s">
        <v>128</v>
      </c>
      <c r="L29" s="53">
        <v>0.9</v>
      </c>
      <c r="M29" s="51" t="s">
        <v>27</v>
      </c>
      <c r="N29" s="51" t="s">
        <v>28</v>
      </c>
      <c r="O29" s="51" t="s">
        <v>229</v>
      </c>
      <c r="P29" s="51" t="s">
        <v>228</v>
      </c>
      <c r="Q29" s="103">
        <f>53483390+46057580+99052859+32522928+42918056+72674949</f>
        <v>346709762</v>
      </c>
      <c r="R29" s="103">
        <f>53561522+46057581+99052859+34459649+44591567+86107791</f>
        <v>363830969</v>
      </c>
      <c r="S29" s="53">
        <f t="shared" si="3"/>
        <v>0.952941864605264</v>
      </c>
      <c r="T29" s="53">
        <f t="shared" si="4"/>
        <v>1.0588242940058488</v>
      </c>
      <c r="U29" s="126" t="str">
        <f>IF(S29&gt;=90%,$P$6,IF(S29&gt;=70%,$O$6,IF(S29&gt;=50%,$N$6,IF(S29&lt;50%,$M$6,"ojo"))))</f>
        <v>SATISFACTORIO</v>
      </c>
      <c r="V29" s="114" t="s">
        <v>244</v>
      </c>
      <c r="W29" s="114" t="s">
        <v>271</v>
      </c>
      <c r="X29" s="103" t="s">
        <v>265</v>
      </c>
    </row>
    <row r="30" spans="1:24" ht="159" customHeight="1">
      <c r="A30" s="51">
        <v>5</v>
      </c>
      <c r="B30" s="52" t="s">
        <v>135</v>
      </c>
      <c r="C30" s="51">
        <v>5.1</v>
      </c>
      <c r="D30" s="52" t="s">
        <v>156</v>
      </c>
      <c r="E30" s="51" t="s">
        <v>115</v>
      </c>
      <c r="F30" s="51" t="s">
        <v>175</v>
      </c>
      <c r="G30" s="51" t="s">
        <v>120</v>
      </c>
      <c r="H30" s="54" t="s">
        <v>119</v>
      </c>
      <c r="I30" s="51" t="s">
        <v>142</v>
      </c>
      <c r="J30" s="51" t="s">
        <v>126</v>
      </c>
      <c r="K30" s="51" t="s">
        <v>128</v>
      </c>
      <c r="L30" s="53">
        <v>0.95</v>
      </c>
      <c r="M30" s="51" t="s">
        <v>27</v>
      </c>
      <c r="N30" s="51" t="s">
        <v>28</v>
      </c>
      <c r="O30" s="51" t="s">
        <v>29</v>
      </c>
      <c r="P30" s="51" t="s">
        <v>30</v>
      </c>
      <c r="Q30" s="103">
        <f>26759706608+27558810150+20878417335+26936321993+44098509463+33287695068</f>
        <v>179519460617</v>
      </c>
      <c r="R30" s="103">
        <f>26807499711+27664910699+20884153379+26945633235+44435959803+34425903430</f>
        <v>181164060257</v>
      </c>
      <c r="S30" s="53">
        <f t="shared" si="3"/>
        <v>0.9909220424974635</v>
      </c>
      <c r="T30" s="53">
        <f t="shared" si="4"/>
        <v>1.0430758342078563</v>
      </c>
      <c r="U30" s="126" t="str">
        <f t="shared" si="5"/>
        <v>SATISFACTORIO</v>
      </c>
      <c r="V30" s="114" t="s">
        <v>245</v>
      </c>
      <c r="W30" s="114" t="s">
        <v>272</v>
      </c>
      <c r="X30" s="103" t="s">
        <v>265</v>
      </c>
    </row>
    <row r="31" spans="1:24" ht="136.5" customHeight="1">
      <c r="A31" s="51">
        <v>3</v>
      </c>
      <c r="B31" s="52" t="s">
        <v>131</v>
      </c>
      <c r="C31" s="51">
        <v>3.8</v>
      </c>
      <c r="D31" s="52" t="s">
        <v>153</v>
      </c>
      <c r="E31" s="51" t="s">
        <v>122</v>
      </c>
      <c r="F31" s="51" t="s">
        <v>32</v>
      </c>
      <c r="G31" s="51" t="s">
        <v>123</v>
      </c>
      <c r="H31" s="54" t="s">
        <v>157</v>
      </c>
      <c r="I31" s="51" t="s">
        <v>124</v>
      </c>
      <c r="J31" s="51">
        <v>1</v>
      </c>
      <c r="K31" s="51" t="s">
        <v>128</v>
      </c>
      <c r="L31" s="53">
        <v>1</v>
      </c>
      <c r="M31" s="51" t="s">
        <v>27</v>
      </c>
      <c r="N31" s="51" t="s">
        <v>28</v>
      </c>
      <c r="O31" s="51" t="s">
        <v>29</v>
      </c>
      <c r="P31" s="51" t="s">
        <v>30</v>
      </c>
      <c r="Q31" s="103">
        <v>2</v>
      </c>
      <c r="R31" s="103">
        <v>2</v>
      </c>
      <c r="S31" s="53">
        <f t="shared" si="3"/>
        <v>1</v>
      </c>
      <c r="T31" s="53">
        <f t="shared" si="4"/>
        <v>1</v>
      </c>
      <c r="U31" s="126" t="str">
        <f t="shared" si="5"/>
        <v>SATISFACTORIO</v>
      </c>
      <c r="V31" s="114" t="s">
        <v>246</v>
      </c>
      <c r="W31" s="103" t="s">
        <v>273</v>
      </c>
      <c r="X31" s="103" t="s">
        <v>265</v>
      </c>
    </row>
    <row r="32" spans="1:25" ht="142.5" customHeight="1">
      <c r="A32" s="55">
        <v>3</v>
      </c>
      <c r="B32" s="57" t="s">
        <v>131</v>
      </c>
      <c r="C32" s="55">
        <v>3.8</v>
      </c>
      <c r="D32" s="57" t="s">
        <v>153</v>
      </c>
      <c r="E32" s="55" t="s">
        <v>54</v>
      </c>
      <c r="F32" s="55" t="s">
        <v>32</v>
      </c>
      <c r="G32" s="55" t="s">
        <v>55</v>
      </c>
      <c r="H32" s="58" t="s">
        <v>77</v>
      </c>
      <c r="I32" s="55" t="s">
        <v>143</v>
      </c>
      <c r="J32" s="55" t="s">
        <v>126</v>
      </c>
      <c r="K32" s="55" t="s">
        <v>128</v>
      </c>
      <c r="L32" s="56">
        <v>0.95</v>
      </c>
      <c r="M32" s="55" t="s">
        <v>27</v>
      </c>
      <c r="N32" s="55" t="s">
        <v>28</v>
      </c>
      <c r="O32" s="55" t="s">
        <v>29</v>
      </c>
      <c r="P32" s="55" t="s">
        <v>30</v>
      </c>
      <c r="Q32" s="104">
        <v>65608056</v>
      </c>
      <c r="R32" s="104">
        <v>65608056</v>
      </c>
      <c r="S32" s="56">
        <f t="shared" si="3"/>
        <v>1</v>
      </c>
      <c r="T32" s="56">
        <f>S32/L32</f>
        <v>1.0526315789473684</v>
      </c>
      <c r="U32" s="126" t="str">
        <f t="shared" si="5"/>
        <v>SATISFACTORIO</v>
      </c>
      <c r="V32" s="115" t="s">
        <v>247</v>
      </c>
      <c r="W32" s="115" t="s">
        <v>274</v>
      </c>
      <c r="X32" s="104" t="s">
        <v>265</v>
      </c>
      <c r="Y32" s="88"/>
    </row>
    <row r="33" spans="1:24" ht="227.25" customHeight="1">
      <c r="A33" s="59">
        <v>3</v>
      </c>
      <c r="B33" s="61" t="s">
        <v>131</v>
      </c>
      <c r="C33" s="59">
        <v>3.4</v>
      </c>
      <c r="D33" s="61" t="s">
        <v>158</v>
      </c>
      <c r="E33" s="59" t="s">
        <v>56</v>
      </c>
      <c r="F33" s="59" t="s">
        <v>32</v>
      </c>
      <c r="G33" s="59" t="s">
        <v>101</v>
      </c>
      <c r="H33" s="64" t="s">
        <v>112</v>
      </c>
      <c r="I33" s="59" t="s">
        <v>218</v>
      </c>
      <c r="J33" s="59" t="s">
        <v>126</v>
      </c>
      <c r="K33" s="59" t="s">
        <v>128</v>
      </c>
      <c r="L33" s="60">
        <v>1</v>
      </c>
      <c r="M33" s="59" t="s">
        <v>27</v>
      </c>
      <c r="N33" s="59" t="s">
        <v>28</v>
      </c>
      <c r="O33" s="59" t="s">
        <v>29</v>
      </c>
      <c r="P33" s="59" t="s">
        <v>30</v>
      </c>
      <c r="Q33" s="105">
        <v>144</v>
      </c>
      <c r="R33" s="105">
        <v>144</v>
      </c>
      <c r="S33" s="60">
        <f t="shared" si="3"/>
        <v>1</v>
      </c>
      <c r="T33" s="60">
        <f>S33/L33</f>
        <v>1</v>
      </c>
      <c r="U33" s="126" t="str">
        <f t="shared" si="5"/>
        <v>SATISFACTORIO</v>
      </c>
      <c r="V33" s="116" t="s">
        <v>248</v>
      </c>
      <c r="W33" s="116" t="s">
        <v>295</v>
      </c>
      <c r="X33" s="105" t="s">
        <v>266</v>
      </c>
    </row>
    <row r="34" spans="1:24" ht="198.75" customHeight="1">
      <c r="A34" s="59">
        <v>3</v>
      </c>
      <c r="B34" s="61" t="s">
        <v>131</v>
      </c>
      <c r="C34" s="59">
        <v>3.3</v>
      </c>
      <c r="D34" s="61" t="s">
        <v>159</v>
      </c>
      <c r="E34" s="59" t="s">
        <v>56</v>
      </c>
      <c r="F34" s="74" t="s">
        <v>32</v>
      </c>
      <c r="G34" s="59" t="s">
        <v>73</v>
      </c>
      <c r="H34" s="64" t="s">
        <v>111</v>
      </c>
      <c r="I34" s="74" t="s">
        <v>219</v>
      </c>
      <c r="J34" s="59" t="s">
        <v>126</v>
      </c>
      <c r="K34" s="59" t="s">
        <v>128</v>
      </c>
      <c r="L34" s="60">
        <v>1</v>
      </c>
      <c r="M34" s="59" t="s">
        <v>27</v>
      </c>
      <c r="N34" s="59" t="s">
        <v>28</v>
      </c>
      <c r="O34" s="59" t="s">
        <v>29</v>
      </c>
      <c r="P34" s="59" t="s">
        <v>30</v>
      </c>
      <c r="Q34" s="105">
        <v>180</v>
      </c>
      <c r="R34" s="105">
        <v>180</v>
      </c>
      <c r="S34" s="60">
        <f t="shared" si="3"/>
        <v>1</v>
      </c>
      <c r="T34" s="60">
        <f>S34/L34</f>
        <v>1</v>
      </c>
      <c r="U34" s="126" t="str">
        <f t="shared" si="5"/>
        <v>SATISFACTORIO</v>
      </c>
      <c r="V34" s="116" t="s">
        <v>249</v>
      </c>
      <c r="W34" s="116" t="s">
        <v>296</v>
      </c>
      <c r="X34" s="105" t="s">
        <v>266</v>
      </c>
    </row>
    <row r="35" spans="1:24" ht="231.75" customHeight="1">
      <c r="A35" s="59">
        <v>4</v>
      </c>
      <c r="B35" s="61" t="s">
        <v>161</v>
      </c>
      <c r="C35" s="59">
        <v>4.3</v>
      </c>
      <c r="D35" s="61" t="s">
        <v>162</v>
      </c>
      <c r="E35" s="59" t="s">
        <v>56</v>
      </c>
      <c r="F35" s="74" t="s">
        <v>32</v>
      </c>
      <c r="G35" s="59" t="s">
        <v>174</v>
      </c>
      <c r="H35" s="64" t="s">
        <v>172</v>
      </c>
      <c r="I35" s="59" t="s">
        <v>173</v>
      </c>
      <c r="J35" s="59" t="s">
        <v>126</v>
      </c>
      <c r="K35" s="59" t="s">
        <v>128</v>
      </c>
      <c r="L35" s="60">
        <v>1</v>
      </c>
      <c r="M35" s="59" t="s">
        <v>27</v>
      </c>
      <c r="N35" s="59" t="s">
        <v>28</v>
      </c>
      <c r="O35" s="59" t="s">
        <v>29</v>
      </c>
      <c r="P35" s="59" t="s">
        <v>30</v>
      </c>
      <c r="Q35" s="105">
        <v>18</v>
      </c>
      <c r="R35" s="105">
        <v>18</v>
      </c>
      <c r="S35" s="60">
        <f t="shared" si="3"/>
        <v>1</v>
      </c>
      <c r="T35" s="60">
        <f>S35/L35</f>
        <v>1</v>
      </c>
      <c r="U35" s="126" t="str">
        <f t="shared" si="5"/>
        <v>SATISFACTORIO</v>
      </c>
      <c r="V35" s="116" t="s">
        <v>250</v>
      </c>
      <c r="W35" s="116" t="s">
        <v>297</v>
      </c>
      <c r="X35" s="105" t="s">
        <v>266</v>
      </c>
    </row>
    <row r="36" spans="1:24" ht="170.25" customHeight="1">
      <c r="A36" s="62">
        <v>4</v>
      </c>
      <c r="B36" s="63" t="s">
        <v>161</v>
      </c>
      <c r="C36" s="62">
        <v>4.3</v>
      </c>
      <c r="D36" s="63" t="s">
        <v>162</v>
      </c>
      <c r="E36" s="62" t="s">
        <v>57</v>
      </c>
      <c r="F36" s="62" t="s">
        <v>58</v>
      </c>
      <c r="G36" s="62" t="s">
        <v>59</v>
      </c>
      <c r="H36" s="125" t="s">
        <v>105</v>
      </c>
      <c r="I36" s="62" t="s">
        <v>176</v>
      </c>
      <c r="J36" s="62" t="s">
        <v>126</v>
      </c>
      <c r="K36" s="62" t="s">
        <v>128</v>
      </c>
      <c r="L36" s="65">
        <v>1</v>
      </c>
      <c r="M36" s="62" t="s">
        <v>27</v>
      </c>
      <c r="N36" s="62" t="s">
        <v>28</v>
      </c>
      <c r="O36" s="62" t="s">
        <v>29</v>
      </c>
      <c r="P36" s="62" t="s">
        <v>30</v>
      </c>
      <c r="Q36" s="106">
        <v>12</v>
      </c>
      <c r="R36" s="106">
        <v>19</v>
      </c>
      <c r="S36" s="65">
        <f>Q36/R36</f>
        <v>0.631578947368421</v>
      </c>
      <c r="T36" s="65">
        <f>S36/L36</f>
        <v>0.631578947368421</v>
      </c>
      <c r="U36" s="126" t="str">
        <f>IF(S36&gt;=95%,$P$6,IF(S36&gt;=70%,$O$6,IF(S36&gt;=50%,$N$6,IF(S36&lt;50%,$M$6,"ojo"))))</f>
        <v>MINIMO</v>
      </c>
      <c r="V36" s="117" t="s">
        <v>255</v>
      </c>
      <c r="W36" s="117" t="s">
        <v>278</v>
      </c>
      <c r="X36" s="106" t="s">
        <v>264</v>
      </c>
    </row>
    <row r="37" spans="1:24" ht="177.75" customHeight="1">
      <c r="A37" s="66">
        <v>4</v>
      </c>
      <c r="B37" s="67" t="s">
        <v>161</v>
      </c>
      <c r="C37" s="66">
        <v>4.2</v>
      </c>
      <c r="D37" s="67" t="s">
        <v>163</v>
      </c>
      <c r="E37" s="66" t="s">
        <v>80</v>
      </c>
      <c r="F37" s="66" t="s">
        <v>32</v>
      </c>
      <c r="G37" s="66" t="s">
        <v>106</v>
      </c>
      <c r="H37" s="68" t="s">
        <v>125</v>
      </c>
      <c r="I37" s="66" t="s">
        <v>220</v>
      </c>
      <c r="J37" s="66" t="s">
        <v>126</v>
      </c>
      <c r="K37" s="66" t="s">
        <v>128</v>
      </c>
      <c r="L37" s="69">
        <v>1</v>
      </c>
      <c r="M37" s="66" t="s">
        <v>27</v>
      </c>
      <c r="N37" s="66" t="s">
        <v>28</v>
      </c>
      <c r="O37" s="66" t="s">
        <v>29</v>
      </c>
      <c r="P37" s="66" t="s">
        <v>30</v>
      </c>
      <c r="Q37" s="107">
        <v>275</v>
      </c>
      <c r="R37" s="107">
        <v>275</v>
      </c>
      <c r="S37" s="69">
        <f>Q37/R37</f>
        <v>1</v>
      </c>
      <c r="T37" s="69">
        <f>(S37/L37)</f>
        <v>1</v>
      </c>
      <c r="U37" s="126" t="str">
        <f>IF(S37&gt;=95%,$P$6,IF(S37&gt;=70%,$O$6,IF(S37&gt;=50%,$N$6,IF(S37&lt;50%,$M$6,"ojo"))))</f>
        <v>SATISFACTORIO</v>
      </c>
      <c r="V37" s="118" t="s">
        <v>251</v>
      </c>
      <c r="W37" s="118" t="s">
        <v>276</v>
      </c>
      <c r="X37" s="107" t="s">
        <v>264</v>
      </c>
    </row>
    <row r="38" spans="1:24" ht="140.25" customHeight="1">
      <c r="A38" s="70">
        <v>3</v>
      </c>
      <c r="B38" s="72" t="s">
        <v>131</v>
      </c>
      <c r="C38" s="70">
        <v>3.1</v>
      </c>
      <c r="D38" s="72" t="s">
        <v>164</v>
      </c>
      <c r="E38" s="70" t="s">
        <v>60</v>
      </c>
      <c r="F38" s="70" t="s">
        <v>32</v>
      </c>
      <c r="G38" s="70" t="s">
        <v>61</v>
      </c>
      <c r="H38" s="73" t="s">
        <v>78</v>
      </c>
      <c r="I38" s="70" t="s">
        <v>165</v>
      </c>
      <c r="J38" s="70" t="s">
        <v>126</v>
      </c>
      <c r="K38" s="70" t="s">
        <v>128</v>
      </c>
      <c r="L38" s="71">
        <v>0.9</v>
      </c>
      <c r="M38" s="70" t="s">
        <v>27</v>
      </c>
      <c r="N38" s="70" t="s">
        <v>28</v>
      </c>
      <c r="O38" s="70" t="s">
        <v>229</v>
      </c>
      <c r="P38" s="70" t="s">
        <v>228</v>
      </c>
      <c r="Q38" s="108">
        <v>9656</v>
      </c>
      <c r="R38" s="108">
        <v>201</v>
      </c>
      <c r="S38" s="71">
        <f>(Q38/R38)/100</f>
        <v>0.4803980099502488</v>
      </c>
      <c r="T38" s="71">
        <f>(S38/L38)</f>
        <v>0.5337755666113875</v>
      </c>
      <c r="U38" s="126" t="str">
        <f>IF(S38&gt;=90%,$P$6,IF(S38&gt;=70%,$O$6,IF(S38&gt;=50%,$N$6,IF(S38&lt;50%,$M$6,"ojo"))))</f>
        <v>INSATISFACTORIO</v>
      </c>
      <c r="V38" s="132" t="s">
        <v>259</v>
      </c>
      <c r="W38" s="132" t="s">
        <v>277</v>
      </c>
      <c r="X38" s="108" t="s">
        <v>264</v>
      </c>
    </row>
    <row r="39" spans="1:24" ht="101.25" customHeight="1">
      <c r="A39" s="70">
        <v>3</v>
      </c>
      <c r="B39" s="72" t="s">
        <v>131</v>
      </c>
      <c r="C39" s="70">
        <v>3.1</v>
      </c>
      <c r="D39" s="72" t="s">
        <v>164</v>
      </c>
      <c r="E39" s="70" t="s">
        <v>60</v>
      </c>
      <c r="F39" s="70" t="s">
        <v>32</v>
      </c>
      <c r="G39" s="70" t="s">
        <v>62</v>
      </c>
      <c r="H39" s="73" t="s">
        <v>79</v>
      </c>
      <c r="I39" s="70" t="s">
        <v>165</v>
      </c>
      <c r="J39" s="70" t="s">
        <v>126</v>
      </c>
      <c r="K39" s="70" t="s">
        <v>128</v>
      </c>
      <c r="L39" s="71">
        <v>0.9</v>
      </c>
      <c r="M39" s="70" t="s">
        <v>27</v>
      </c>
      <c r="N39" s="70" t="s">
        <v>28</v>
      </c>
      <c r="O39" s="70" t="s">
        <v>229</v>
      </c>
      <c r="P39" s="70" t="s">
        <v>228</v>
      </c>
      <c r="Q39" s="108">
        <v>7048</v>
      </c>
      <c r="R39" s="108">
        <v>120</v>
      </c>
      <c r="S39" s="71">
        <f>(Q39/R39)/100</f>
        <v>0.5873333333333334</v>
      </c>
      <c r="T39" s="71">
        <f>(S39/L39)</f>
        <v>0.6525925925925926</v>
      </c>
      <c r="U39" s="126" t="str">
        <f>IF(S39&gt;=90%,$P$6,IF(S39&gt;=70%,$O$6,IF(S39&gt;=50%,$N$6,IF(S39&lt;50%,$M$6,"ojo"))))</f>
        <v>MINIMO</v>
      </c>
      <c r="V39" s="132" t="s">
        <v>260</v>
      </c>
      <c r="W39" s="132" t="s">
        <v>281</v>
      </c>
      <c r="X39" s="108" t="s">
        <v>264</v>
      </c>
    </row>
    <row r="40" spans="1:24" ht="122.25" customHeight="1">
      <c r="A40" s="70">
        <v>3</v>
      </c>
      <c r="B40" s="72" t="s">
        <v>131</v>
      </c>
      <c r="C40" s="70">
        <v>3.2</v>
      </c>
      <c r="D40" s="72" t="s">
        <v>166</v>
      </c>
      <c r="E40" s="70" t="s">
        <v>60</v>
      </c>
      <c r="F40" s="70" t="s">
        <v>32</v>
      </c>
      <c r="G40" s="70" t="s">
        <v>63</v>
      </c>
      <c r="H40" s="73" t="s">
        <v>64</v>
      </c>
      <c r="I40" s="70" t="s">
        <v>144</v>
      </c>
      <c r="J40" s="70" t="s">
        <v>126</v>
      </c>
      <c r="K40" s="70" t="s">
        <v>128</v>
      </c>
      <c r="L40" s="71">
        <v>0.9</v>
      </c>
      <c r="M40" s="70" t="s">
        <v>27</v>
      </c>
      <c r="N40" s="70" t="s">
        <v>28</v>
      </c>
      <c r="O40" s="70" t="s">
        <v>229</v>
      </c>
      <c r="P40" s="70" t="s">
        <v>228</v>
      </c>
      <c r="Q40" s="108">
        <v>2800</v>
      </c>
      <c r="R40" s="108">
        <v>32</v>
      </c>
      <c r="S40" s="71">
        <f>(Q40/R40)/100</f>
        <v>0.875</v>
      </c>
      <c r="T40" s="71">
        <f>(S40/L40)</f>
        <v>0.9722222222222222</v>
      </c>
      <c r="U40" s="126" t="str">
        <f>IF(S40&gt;=90%,$P$6,IF(S40&gt;=70%,$O$6,IF(S40&gt;=50%,$N$6,IF(S40&lt;50%,$M$6,"ojo"))))</f>
        <v>ACEPTABLE</v>
      </c>
      <c r="V40" s="132" t="s">
        <v>261</v>
      </c>
      <c r="W40" s="132" t="s">
        <v>298</v>
      </c>
      <c r="X40" s="108" t="s">
        <v>264</v>
      </c>
    </row>
    <row r="41" spans="1:24" ht="409.5" customHeight="1">
      <c r="A41" s="13">
        <v>6</v>
      </c>
      <c r="B41" s="14" t="s">
        <v>130</v>
      </c>
      <c r="C41" s="13">
        <v>6.3</v>
      </c>
      <c r="D41" s="14" t="s">
        <v>167</v>
      </c>
      <c r="E41" s="13" t="s">
        <v>65</v>
      </c>
      <c r="F41" s="13" t="s">
        <v>32</v>
      </c>
      <c r="G41" s="13" t="s">
        <v>66</v>
      </c>
      <c r="H41" s="15" t="s">
        <v>113</v>
      </c>
      <c r="I41" s="13" t="s">
        <v>221</v>
      </c>
      <c r="J41" s="13" t="s">
        <v>126</v>
      </c>
      <c r="K41" s="13" t="s">
        <v>128</v>
      </c>
      <c r="L41" s="13" t="s">
        <v>36</v>
      </c>
      <c r="M41" s="13" t="s">
        <v>27</v>
      </c>
      <c r="N41" s="13" t="s">
        <v>28</v>
      </c>
      <c r="O41" s="13" t="s">
        <v>29</v>
      </c>
      <c r="P41" s="13" t="s">
        <v>30</v>
      </c>
      <c r="Q41" s="109">
        <v>12</v>
      </c>
      <c r="R41" s="109">
        <v>12</v>
      </c>
      <c r="S41" s="130">
        <f>Q41/R41</f>
        <v>1</v>
      </c>
      <c r="T41" s="130">
        <f>(S41/L41)</f>
        <v>1</v>
      </c>
      <c r="U41" s="126" t="str">
        <f>IF(S41&gt;=95%,$P$6,IF(S41&gt;=70%,$O$6,IF(S41&gt;=50%,$N$6,IF(S41&lt;50%,$M$6,"ojo"))))</f>
        <v>SATISFACTORIO</v>
      </c>
      <c r="V41" s="119" t="s">
        <v>252</v>
      </c>
      <c r="W41" s="119" t="s">
        <v>282</v>
      </c>
      <c r="X41" s="109" t="s">
        <v>267</v>
      </c>
    </row>
  </sheetData>
  <sheetProtection/>
  <mergeCells count="12">
    <mergeCell ref="I4:U4"/>
    <mergeCell ref="E4:H4"/>
    <mergeCell ref="A5:D5"/>
    <mergeCell ref="E5:L5"/>
    <mergeCell ref="M5:P5"/>
    <mergeCell ref="Q5:X5"/>
    <mergeCell ref="V1:X3"/>
    <mergeCell ref="V4:X4"/>
    <mergeCell ref="A1:D3"/>
    <mergeCell ref="A4:D4"/>
    <mergeCell ref="E1:U1"/>
    <mergeCell ref="E2:U3"/>
  </mergeCells>
  <conditionalFormatting sqref="U6:U7 U10 U36 U38:U40">
    <cfRule type="cellIs" priority="158" dxfId="48" operator="equal" stopIfTrue="1">
      <formula>"INSATISFACTORIO"</formula>
    </cfRule>
  </conditionalFormatting>
  <conditionalFormatting sqref="U7 U10 U36 U38:U40">
    <cfRule type="cellIs" priority="137" dxfId="2" operator="equal" stopIfTrue="1">
      <formula>"MINIMO"</formula>
    </cfRule>
    <cfRule type="cellIs" priority="138" dxfId="1" operator="equal" stopIfTrue="1">
      <formula>"SATISFACTORIO"</formula>
    </cfRule>
    <cfRule type="cellIs" priority="139" dxfId="0" operator="equal" stopIfTrue="1">
      <formula>"ACEPTABLE"</formula>
    </cfRule>
    <cfRule type="cellIs" priority="140" dxfId="0" operator="equal" stopIfTrue="1">
      <formula>"""ACEPTABLE"""</formula>
    </cfRule>
    <cfRule type="cellIs" priority="141" dxfId="1" operator="equal" stopIfTrue="1">
      <formula>"""SATISFACTORIO"""</formula>
    </cfRule>
  </conditionalFormatting>
  <conditionalFormatting sqref="U9">
    <cfRule type="cellIs" priority="72" dxfId="48" operator="equal" stopIfTrue="1">
      <formula>"INSATISFACTORIO"</formula>
    </cfRule>
  </conditionalFormatting>
  <conditionalFormatting sqref="U9">
    <cfRule type="cellIs" priority="67" dxfId="2" operator="equal" stopIfTrue="1">
      <formula>"MINIMO"</formula>
    </cfRule>
    <cfRule type="cellIs" priority="68" dxfId="1" operator="equal" stopIfTrue="1">
      <formula>"SATISFACTORIO"</formula>
    </cfRule>
    <cfRule type="cellIs" priority="69" dxfId="0" operator="equal" stopIfTrue="1">
      <formula>"ACEPTABLE"</formula>
    </cfRule>
    <cfRule type="cellIs" priority="70" dxfId="0" operator="equal" stopIfTrue="1">
      <formula>"""ACEPTABLE"""</formula>
    </cfRule>
    <cfRule type="cellIs" priority="71" dxfId="1" operator="equal" stopIfTrue="1">
      <formula>"""SATISFACTORIO"""</formula>
    </cfRule>
  </conditionalFormatting>
  <conditionalFormatting sqref="U11">
    <cfRule type="cellIs" priority="66" dxfId="48" operator="equal" stopIfTrue="1">
      <formula>"INSATISFACTORIO"</formula>
    </cfRule>
  </conditionalFormatting>
  <conditionalFormatting sqref="U11">
    <cfRule type="cellIs" priority="61" dxfId="2" operator="equal" stopIfTrue="1">
      <formula>"MINIMO"</formula>
    </cfRule>
    <cfRule type="cellIs" priority="62" dxfId="1" operator="equal" stopIfTrue="1">
      <formula>"SATISFACTORIO"</formula>
    </cfRule>
    <cfRule type="cellIs" priority="63" dxfId="0" operator="equal" stopIfTrue="1">
      <formula>"ACEPTABLE"</formula>
    </cfRule>
    <cfRule type="cellIs" priority="64" dxfId="0" operator="equal" stopIfTrue="1">
      <formula>"""ACEPTABLE"""</formula>
    </cfRule>
    <cfRule type="cellIs" priority="65" dxfId="1" operator="equal" stopIfTrue="1">
      <formula>"""SATISFACTORIO"""</formula>
    </cfRule>
  </conditionalFormatting>
  <conditionalFormatting sqref="U28:U31">
    <cfRule type="cellIs" priority="60" dxfId="48" operator="equal" stopIfTrue="1">
      <formula>"INSATISFACTORIO"</formula>
    </cfRule>
  </conditionalFormatting>
  <conditionalFormatting sqref="U28:U31">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fRule type="cellIs" priority="58" dxfId="0" operator="equal" stopIfTrue="1">
      <formula>"""ACEPTABLE"""</formula>
    </cfRule>
    <cfRule type="cellIs" priority="59" dxfId="1" operator="equal" stopIfTrue="1">
      <formula>"""SATISFACTORIO"""</formula>
    </cfRule>
  </conditionalFormatting>
  <conditionalFormatting sqref="U32">
    <cfRule type="cellIs" priority="54" dxfId="48" operator="equal" stopIfTrue="1">
      <formula>"INSATISFACTORIO"</formula>
    </cfRule>
  </conditionalFormatting>
  <conditionalFormatting sqref="U32">
    <cfRule type="cellIs" priority="49" dxfId="2" operator="equal" stopIfTrue="1">
      <formula>"MINIMO"</formula>
    </cfRule>
    <cfRule type="cellIs" priority="50" dxfId="1" operator="equal" stopIfTrue="1">
      <formula>"SATISFACTORIO"</formula>
    </cfRule>
    <cfRule type="cellIs" priority="51" dxfId="0" operator="equal" stopIfTrue="1">
      <formula>"ACEPTABLE"</formula>
    </cfRule>
    <cfRule type="cellIs" priority="52" dxfId="0" operator="equal" stopIfTrue="1">
      <formula>"""ACEPTABLE"""</formula>
    </cfRule>
    <cfRule type="cellIs" priority="53" dxfId="1" operator="equal" stopIfTrue="1">
      <formula>"""SATISFACTORIO"""</formula>
    </cfRule>
  </conditionalFormatting>
  <conditionalFormatting sqref="U37">
    <cfRule type="cellIs" priority="42" dxfId="48" operator="equal" stopIfTrue="1">
      <formula>"INSATISFACTORIO"</formula>
    </cfRule>
  </conditionalFormatting>
  <conditionalFormatting sqref="U37">
    <cfRule type="cellIs" priority="37" dxfId="2" operator="equal" stopIfTrue="1">
      <formula>"MINIMO"</formula>
    </cfRule>
    <cfRule type="cellIs" priority="38" dxfId="1" operator="equal" stopIfTrue="1">
      <formula>"SATISFACTORIO"</formula>
    </cfRule>
    <cfRule type="cellIs" priority="39" dxfId="0" operator="equal" stopIfTrue="1">
      <formula>"ACEPTABLE"</formula>
    </cfRule>
    <cfRule type="cellIs" priority="40" dxfId="0" operator="equal" stopIfTrue="1">
      <formula>"""ACEPTABLE"""</formula>
    </cfRule>
    <cfRule type="cellIs" priority="41" dxfId="1" operator="equal" stopIfTrue="1">
      <formula>"""SATISFACTORIO"""</formula>
    </cfRule>
  </conditionalFormatting>
  <conditionalFormatting sqref="U26">
    <cfRule type="cellIs" priority="36" dxfId="48" operator="equal" stopIfTrue="1">
      <formula>"INSATISFACTORIO"</formula>
    </cfRule>
  </conditionalFormatting>
  <conditionalFormatting sqref="U26">
    <cfRule type="cellIs" priority="31" dxfId="2" operator="equal" stopIfTrue="1">
      <formula>"MINIMO"</formula>
    </cfRule>
    <cfRule type="cellIs" priority="32" dxfId="1" operator="equal" stopIfTrue="1">
      <formula>"SATISFACTORIO"</formula>
    </cfRule>
    <cfRule type="cellIs" priority="33" dxfId="0" operator="equal" stopIfTrue="1">
      <formula>"ACEPTABLE"</formula>
    </cfRule>
    <cfRule type="cellIs" priority="34" dxfId="0" operator="equal" stopIfTrue="1">
      <formula>"""ACEPTABLE"""</formula>
    </cfRule>
    <cfRule type="cellIs" priority="35" dxfId="1" operator="equal" stopIfTrue="1">
      <formula>"""SATISFACTORIO"""</formula>
    </cfRule>
  </conditionalFormatting>
  <conditionalFormatting sqref="U27">
    <cfRule type="cellIs" priority="30" dxfId="48" operator="equal" stopIfTrue="1">
      <formula>"INSATISFACTORIO"</formula>
    </cfRule>
  </conditionalFormatting>
  <conditionalFormatting sqref="U27">
    <cfRule type="cellIs" priority="25" dxfId="2" operator="equal" stopIfTrue="1">
      <formula>"MINIMO"</formula>
    </cfRule>
    <cfRule type="cellIs" priority="26" dxfId="1" operator="equal" stopIfTrue="1">
      <formula>"SATISFACTORIO"</formula>
    </cfRule>
    <cfRule type="cellIs" priority="27" dxfId="0" operator="equal" stopIfTrue="1">
      <formula>"ACEPTABLE"</formula>
    </cfRule>
    <cfRule type="cellIs" priority="28" dxfId="0" operator="equal" stopIfTrue="1">
      <formula>"""ACEPTABLE"""</formula>
    </cfRule>
    <cfRule type="cellIs" priority="29" dxfId="1" operator="equal" stopIfTrue="1">
      <formula>"""SATISFACTORIO"""</formula>
    </cfRule>
  </conditionalFormatting>
  <conditionalFormatting sqref="U41">
    <cfRule type="cellIs" priority="24" dxfId="48" operator="equal" stopIfTrue="1">
      <formula>"INSATISFACTORIO"</formula>
    </cfRule>
  </conditionalFormatting>
  <conditionalFormatting sqref="U41">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20:U24 U14:U18">
    <cfRule type="cellIs" priority="18" dxfId="48" operator="equal" stopIfTrue="1">
      <formula>"INSATISFACTORIO"</formula>
    </cfRule>
  </conditionalFormatting>
  <conditionalFormatting sqref="U20:U24 U14:U18">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conditionalFormatting sqref="U25">
    <cfRule type="cellIs" priority="12" dxfId="48" operator="equal" stopIfTrue="1">
      <formula>"INSATISFACTORIO"</formula>
    </cfRule>
  </conditionalFormatting>
  <conditionalFormatting sqref="U25">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33:U35">
    <cfRule type="cellIs" priority="6" dxfId="48" operator="equal" stopIfTrue="1">
      <formula>"INSATISFACTORIO"</formula>
    </cfRule>
  </conditionalFormatting>
  <conditionalFormatting sqref="U33:U35">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68" t="s">
        <v>81</v>
      </c>
      <c r="B1">
        <v>100</v>
      </c>
    </row>
    <row r="2" spans="1:2" ht="15">
      <c r="A2" s="168"/>
      <c r="B2">
        <v>100</v>
      </c>
    </row>
    <row r="3" spans="1:2" ht="15">
      <c r="A3" s="168"/>
      <c r="B3">
        <v>100</v>
      </c>
    </row>
    <row r="4" spans="1:2" ht="15">
      <c r="A4" s="168"/>
      <c r="B4">
        <v>100</v>
      </c>
    </row>
    <row r="5" spans="1:2" ht="15">
      <c r="A5" s="169" t="s">
        <v>83</v>
      </c>
      <c r="B5">
        <v>55</v>
      </c>
    </row>
    <row r="6" spans="1:2" ht="15">
      <c r="A6" s="169"/>
      <c r="B6">
        <v>100</v>
      </c>
    </row>
    <row r="7" spans="1:2" ht="15">
      <c r="A7" s="169"/>
      <c r="B7">
        <v>40</v>
      </c>
    </row>
    <row r="8" spans="1:2" ht="15">
      <c r="A8" s="169"/>
      <c r="B8">
        <v>95</v>
      </c>
    </row>
    <row r="9" spans="1:2" ht="15">
      <c r="A9" s="170" t="s">
        <v>82</v>
      </c>
      <c r="B9">
        <v>100</v>
      </c>
    </row>
    <row r="10" spans="1:2" ht="15">
      <c r="A10" s="170"/>
      <c r="B10">
        <v>100</v>
      </c>
    </row>
    <row r="11" spans="1:2" ht="15">
      <c r="A11" s="171" t="s">
        <v>84</v>
      </c>
      <c r="B11">
        <v>96</v>
      </c>
    </row>
    <row r="12" spans="1:2" ht="15">
      <c r="A12" s="171"/>
      <c r="B12">
        <v>100</v>
      </c>
    </row>
    <row r="13" spans="1:2" ht="15">
      <c r="A13" s="1" t="s">
        <v>85</v>
      </c>
      <c r="B13">
        <v>100</v>
      </c>
    </row>
    <row r="14" spans="1:2" ht="15">
      <c r="A14" s="172" t="s">
        <v>86</v>
      </c>
      <c r="B14">
        <v>100</v>
      </c>
    </row>
    <row r="15" spans="1:2" ht="15">
      <c r="A15" s="173"/>
      <c r="B15">
        <v>86</v>
      </c>
    </row>
    <row r="16" spans="1:2" ht="15">
      <c r="A16" s="173"/>
      <c r="B16">
        <v>100</v>
      </c>
    </row>
    <row r="17" spans="1:2" ht="15">
      <c r="A17" s="174"/>
      <c r="B17">
        <v>25</v>
      </c>
    </row>
    <row r="18" spans="1:2" ht="15">
      <c r="A18" s="162" t="s">
        <v>87</v>
      </c>
      <c r="B18">
        <v>53</v>
      </c>
    </row>
    <row r="19" spans="1:2" ht="15">
      <c r="A19" s="162"/>
      <c r="B19">
        <v>100</v>
      </c>
    </row>
    <row r="20" spans="1:2" ht="15">
      <c r="A20" s="163" t="s">
        <v>88</v>
      </c>
      <c r="B20">
        <v>100</v>
      </c>
    </row>
    <row r="21" spans="1:2" ht="15">
      <c r="A21" s="163"/>
      <c r="B21">
        <v>100</v>
      </c>
    </row>
    <row r="22" spans="1:2" ht="15">
      <c r="A22" s="163"/>
      <c r="B22">
        <v>100</v>
      </c>
    </row>
    <row r="23" spans="1:2" ht="15">
      <c r="A23" s="164" t="s">
        <v>89</v>
      </c>
      <c r="B23">
        <v>99</v>
      </c>
    </row>
    <row r="24" spans="1:2" ht="15">
      <c r="A24" s="164"/>
      <c r="B24">
        <v>100</v>
      </c>
    </row>
    <row r="25" spans="1:2" ht="15">
      <c r="A25" s="164"/>
      <c r="B25">
        <v>88</v>
      </c>
    </row>
    <row r="26" spans="1:2" ht="15">
      <c r="A26" s="165" t="s">
        <v>90</v>
      </c>
      <c r="B26">
        <v>75</v>
      </c>
    </row>
    <row r="27" spans="1:2" ht="15">
      <c r="A27" s="165"/>
      <c r="B27">
        <v>24</v>
      </c>
    </row>
    <row r="28" spans="1:7" ht="15">
      <c r="A28" s="166" t="s">
        <v>91</v>
      </c>
      <c r="B28" s="2">
        <v>100</v>
      </c>
      <c r="C28" s="167" t="s">
        <v>92</v>
      </c>
      <c r="D28" s="167"/>
      <c r="E28" s="167"/>
      <c r="F28" s="167"/>
      <c r="G28" s="167"/>
    </row>
    <row r="29" spans="1:2" ht="15">
      <c r="A29" s="166"/>
      <c r="B29">
        <v>100</v>
      </c>
    </row>
    <row r="30" spans="1:2" ht="15">
      <c r="A30" s="161" t="s">
        <v>93</v>
      </c>
      <c r="B30">
        <v>100</v>
      </c>
    </row>
    <row r="31" spans="1:2" ht="15">
      <c r="A31" s="161"/>
      <c r="B31">
        <v>0</v>
      </c>
    </row>
    <row r="32" spans="1:2" ht="15">
      <c r="A32" s="161"/>
      <c r="B32">
        <v>70</v>
      </c>
    </row>
    <row r="33" spans="1:2" ht="15">
      <c r="A33" s="3" t="s">
        <v>94</v>
      </c>
      <c r="B33">
        <v>100</v>
      </c>
    </row>
    <row r="34" spans="1:2" ht="15">
      <c r="A34" s="162" t="s">
        <v>95</v>
      </c>
      <c r="B34">
        <v>100</v>
      </c>
    </row>
    <row r="35" spans="1:2" ht="15">
      <c r="A35" s="162"/>
      <c r="B35">
        <v>100</v>
      </c>
    </row>
    <row r="36" spans="1:2" ht="15">
      <c r="A36" s="162"/>
      <c r="B36">
        <v>63</v>
      </c>
    </row>
    <row r="37" spans="1:2" ht="15">
      <c r="A37" s="162"/>
      <c r="B37">
        <v>53</v>
      </c>
    </row>
    <row r="38" spans="1:2" ht="15">
      <c r="A38" s="4" t="s">
        <v>96</v>
      </c>
      <c r="B38">
        <v>100</v>
      </c>
    </row>
    <row r="39" ht="33.75">
      <c r="B39" s="5">
        <f>SUM(B1:B38)</f>
        <v>3222</v>
      </c>
    </row>
  </sheetData>
  <sheetProtection/>
  <mergeCells count="13">
    <mergeCell ref="C28:G28"/>
    <mergeCell ref="A1:A4"/>
    <mergeCell ref="A5:A8"/>
    <mergeCell ref="A9:A10"/>
    <mergeCell ref="A11:A12"/>
    <mergeCell ref="A14:A17"/>
    <mergeCell ref="A18:A19"/>
    <mergeCell ref="A30:A32"/>
    <mergeCell ref="A34:A37"/>
    <mergeCell ref="A20:A22"/>
    <mergeCell ref="A23:A25"/>
    <mergeCell ref="A26:A27"/>
    <mergeCell ref="A28: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100</v>
      </c>
    </row>
    <row r="14" ht="24" customHeight="1">
      <c r="A14" s="8" t="s">
        <v>99</v>
      </c>
    </row>
    <row r="15" ht="29.25" customHeight="1">
      <c r="A15" s="7" t="s">
        <v>98</v>
      </c>
    </row>
    <row r="16" ht="33" customHeight="1">
      <c r="A16" s="6" t="s">
        <v>97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25" sqref="A25:IV25"/>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ericssonr</cp:lastModifiedBy>
  <cp:lastPrinted>2013-07-27T17:18:17Z</cp:lastPrinted>
  <dcterms:created xsi:type="dcterms:W3CDTF">2009-10-06T19:46:28Z</dcterms:created>
  <dcterms:modified xsi:type="dcterms:W3CDTF">2016-01-29T12:41:28Z</dcterms:modified>
  <cp:category/>
  <cp:version/>
  <cp:contentType/>
  <cp:contentStatus/>
</cp:coreProperties>
</file>